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435" yWindow="7320" windowWidth="17400" windowHeight="6180"/>
  </bookViews>
  <sheets>
    <sheet name="Лист1" sheetId="1" r:id="rId1"/>
  </sheets>
  <definedNames>
    <definedName name="_xlnm._FilterDatabase" localSheetId="0" hidden="1">Лист1!$B$4:$J$151</definedName>
    <definedName name="_xlnm.Print_Titles" localSheetId="0">Лист1!$4:$7</definedName>
    <definedName name="_xlnm.Print_Area" localSheetId="0">Лист1!$A$1:$V$151</definedName>
  </definedNames>
  <calcPr calcId="144525"/>
</workbook>
</file>

<file path=xl/calcChain.xml><?xml version="1.0" encoding="utf-8"?>
<calcChain xmlns="http://schemas.openxmlformats.org/spreadsheetml/2006/main">
  <c r="U84" i="1" l="1"/>
  <c r="U106" i="1" l="1"/>
  <c r="U49" i="1"/>
  <c r="O147" i="1"/>
  <c r="K106" i="1"/>
  <c r="O39" i="1"/>
  <c r="U148" i="1" l="1"/>
  <c r="U145" i="1"/>
  <c r="U146" i="1"/>
  <c r="U144" i="1"/>
  <c r="U142" i="1" l="1"/>
  <c r="U141" i="1"/>
  <c r="T138" i="1"/>
  <c r="T139" i="1"/>
  <c r="T140" i="1"/>
  <c r="T137" i="1"/>
  <c r="G132" i="1"/>
  <c r="G133" i="1"/>
  <c r="G134" i="1"/>
  <c r="G135" i="1"/>
  <c r="G136" i="1"/>
  <c r="G130" i="1"/>
  <c r="U131" i="1"/>
  <c r="U132" i="1"/>
  <c r="U133" i="1"/>
  <c r="U130" i="1"/>
  <c r="U123" i="1"/>
  <c r="U119" i="1"/>
  <c r="U112" i="1"/>
  <c r="U109" i="1"/>
  <c r="U110" i="1"/>
  <c r="U108" i="1"/>
  <c r="U103" i="1"/>
  <c r="U102" i="1"/>
  <c r="U100" i="1"/>
  <c r="U96" i="1"/>
  <c r="U94" i="1"/>
  <c r="U93" i="1"/>
  <c r="U88" i="1"/>
  <c r="U89" i="1"/>
  <c r="U90" i="1"/>
  <c r="U91" i="1"/>
  <c r="U87" i="1"/>
  <c r="U82" i="1"/>
  <c r="K78" i="1"/>
  <c r="O78" i="1"/>
  <c r="S78" i="1"/>
  <c r="S76" i="1"/>
  <c r="W78" i="1"/>
  <c r="W80" i="1"/>
  <c r="V78" i="1"/>
  <c r="U78" i="1"/>
  <c r="T78" i="1"/>
  <c r="R78" i="1"/>
  <c r="Q78" i="1"/>
  <c r="P78" i="1"/>
  <c r="N78" i="1"/>
  <c r="M78" i="1"/>
  <c r="L78" i="1"/>
  <c r="I78" i="1"/>
  <c r="J78" i="1"/>
  <c r="H78" i="1"/>
  <c r="S80" i="1"/>
  <c r="T80" i="1"/>
  <c r="O80" i="1"/>
  <c r="K80" i="1"/>
  <c r="G80" i="1"/>
  <c r="U79" i="1"/>
  <c r="T79" i="1"/>
  <c r="U77" i="1"/>
  <c r="U72" i="1"/>
  <c r="U71" i="1"/>
  <c r="U54" i="1"/>
  <c r="T54" i="1"/>
  <c r="U52" i="1"/>
  <c r="G52" i="1"/>
  <c r="U48" i="1" l="1"/>
  <c r="U45" i="1"/>
  <c r="U42" i="1"/>
  <c r="U43" i="1"/>
  <c r="U41" i="1"/>
  <c r="U36" i="1"/>
  <c r="U30" i="1"/>
  <c r="U31" i="1"/>
  <c r="U29" i="1"/>
  <c r="Q35" i="1"/>
  <c r="U19" i="1"/>
  <c r="U20" i="1"/>
  <c r="U21" i="1"/>
  <c r="U22" i="1"/>
  <c r="U23" i="1"/>
  <c r="U24" i="1"/>
  <c r="U25" i="1"/>
  <c r="U26" i="1"/>
  <c r="U27" i="1"/>
  <c r="U13" i="1"/>
  <c r="U14" i="1"/>
  <c r="U15" i="1"/>
  <c r="W37" i="1"/>
  <c r="W46" i="1"/>
  <c r="W59" i="1"/>
  <c r="W60" i="1"/>
  <c r="W61" i="1"/>
  <c r="W62" i="1"/>
  <c r="W63" i="1"/>
  <c r="W64" i="1"/>
  <c r="W65" i="1"/>
  <c r="W66" i="1"/>
  <c r="W67" i="1"/>
  <c r="W68" i="1"/>
  <c r="W73" i="1"/>
  <c r="W74" i="1"/>
  <c r="W75" i="1"/>
  <c r="W97" i="1"/>
  <c r="W98" i="1"/>
  <c r="W113" i="1"/>
  <c r="W114" i="1"/>
  <c r="W122" i="1"/>
  <c r="G149" i="1" l="1"/>
  <c r="I146" i="1"/>
  <c r="I143" i="1"/>
  <c r="I142" i="1"/>
  <c r="Q140" i="1"/>
  <c r="Q139" i="1"/>
  <c r="Q138" i="1"/>
  <c r="Q137" i="1"/>
  <c r="H138" i="1"/>
  <c r="H139" i="1"/>
  <c r="H140" i="1"/>
  <c r="H137" i="1"/>
  <c r="H129" i="1" s="1"/>
  <c r="I119" i="1"/>
  <c r="I117" i="1"/>
  <c r="H117" i="1"/>
  <c r="S109" i="1"/>
  <c r="O109" i="1"/>
  <c r="K109" i="1"/>
  <c r="G109" i="1"/>
  <c r="O103" i="1"/>
  <c r="O102" i="1"/>
  <c r="I103" i="1"/>
  <c r="G103" i="1" s="1"/>
  <c r="I102" i="1"/>
  <c r="G102" i="1" s="1"/>
  <c r="S103" i="1"/>
  <c r="W103" i="1" s="1"/>
  <c r="S102" i="1"/>
  <c r="W102" i="1" s="1"/>
  <c r="K103" i="1"/>
  <c r="K102" i="1"/>
  <c r="Q99" i="1"/>
  <c r="I100" i="1"/>
  <c r="I72" i="1"/>
  <c r="I71" i="1"/>
  <c r="I70" i="1" s="1"/>
  <c r="I58" i="1"/>
  <c r="H58" i="1"/>
  <c r="Q55" i="1"/>
  <c r="O55" i="1" s="1"/>
  <c r="H54" i="1"/>
  <c r="I50" i="1"/>
  <c r="I48" i="1"/>
  <c r="I35" i="1"/>
  <c r="P29" i="1"/>
  <c r="O30" i="1"/>
  <c r="S30" i="1"/>
  <c r="I29" i="1"/>
  <c r="K30" i="1"/>
  <c r="W30" i="1" s="1"/>
  <c r="I31" i="1"/>
  <c r="H27" i="1"/>
  <c r="I20" i="1"/>
  <c r="I21" i="1"/>
  <c r="G21" i="1" s="1"/>
  <c r="G22" i="1"/>
  <c r="G23" i="1"/>
  <c r="I24" i="1"/>
  <c r="I25" i="1"/>
  <c r="I27" i="1"/>
  <c r="V10" i="1"/>
  <c r="T10" i="1"/>
  <c r="R10" i="1"/>
  <c r="N10" i="1"/>
  <c r="M10" i="1"/>
  <c r="L10" i="1"/>
  <c r="J10" i="1"/>
  <c r="I10" i="1"/>
  <c r="V126" i="1"/>
  <c r="T126" i="1"/>
  <c r="R126" i="1"/>
  <c r="P126" i="1"/>
  <c r="N126" i="1"/>
  <c r="M126" i="1"/>
  <c r="L126" i="1"/>
  <c r="J126" i="1"/>
  <c r="I126" i="1"/>
  <c r="H126" i="1"/>
  <c r="V124" i="1"/>
  <c r="T124" i="1"/>
  <c r="R124" i="1"/>
  <c r="P124" i="1"/>
  <c r="N124" i="1"/>
  <c r="M124" i="1"/>
  <c r="L124" i="1"/>
  <c r="J124" i="1"/>
  <c r="I124" i="1"/>
  <c r="H124" i="1"/>
  <c r="H121" i="1"/>
  <c r="V121" i="1"/>
  <c r="U121" i="1"/>
  <c r="T121" i="1"/>
  <c r="R121" i="1"/>
  <c r="P121" i="1"/>
  <c r="N121" i="1"/>
  <c r="M121" i="1"/>
  <c r="L121" i="1"/>
  <c r="J121" i="1"/>
  <c r="I121" i="1"/>
  <c r="K127" i="1"/>
  <c r="G127" i="1"/>
  <c r="K125" i="1"/>
  <c r="G125" i="1"/>
  <c r="H111" i="1"/>
  <c r="V107" i="1"/>
  <c r="U107" i="1"/>
  <c r="T107" i="1"/>
  <c r="R107" i="1"/>
  <c r="N107" i="1"/>
  <c r="M107" i="1"/>
  <c r="L107" i="1"/>
  <c r="J107" i="1"/>
  <c r="I107" i="1"/>
  <c r="H107" i="1"/>
  <c r="V99" i="1"/>
  <c r="U99" i="1"/>
  <c r="T99" i="1"/>
  <c r="R99" i="1"/>
  <c r="P99" i="1"/>
  <c r="N99" i="1"/>
  <c r="M99" i="1"/>
  <c r="L99" i="1"/>
  <c r="J99" i="1"/>
  <c r="I99" i="1"/>
  <c r="V101" i="1"/>
  <c r="U101" i="1"/>
  <c r="T101" i="1"/>
  <c r="R101" i="1"/>
  <c r="P101" i="1"/>
  <c r="N101" i="1"/>
  <c r="M101" i="1"/>
  <c r="L101" i="1"/>
  <c r="J101" i="1"/>
  <c r="H101" i="1"/>
  <c r="S100" i="1"/>
  <c r="W100" i="1" s="1"/>
  <c r="O100" i="1"/>
  <c r="K100" i="1"/>
  <c r="V70" i="1"/>
  <c r="U70" i="1"/>
  <c r="T70" i="1"/>
  <c r="R70" i="1"/>
  <c r="P70" i="1"/>
  <c r="N70" i="1"/>
  <c r="M70" i="1"/>
  <c r="L70" i="1"/>
  <c r="J70" i="1"/>
  <c r="H70" i="1"/>
  <c r="S55" i="1"/>
  <c r="K55" i="1"/>
  <c r="G55" i="1"/>
  <c r="S39" i="1"/>
  <c r="H38" i="1"/>
  <c r="V35" i="1"/>
  <c r="U35" i="1"/>
  <c r="T35" i="1"/>
  <c r="R35" i="1"/>
  <c r="N35" i="1"/>
  <c r="M35" i="1"/>
  <c r="L35" i="1"/>
  <c r="J35" i="1"/>
  <c r="H35" i="1"/>
  <c r="V28" i="1"/>
  <c r="U28" i="1"/>
  <c r="T28" i="1"/>
  <c r="R28" i="1"/>
  <c r="N28" i="1"/>
  <c r="M28" i="1"/>
  <c r="L28" i="1"/>
  <c r="J28" i="1"/>
  <c r="S20" i="1"/>
  <c r="W20" i="1" s="1"/>
  <c r="S21" i="1"/>
  <c r="W21" i="1" s="1"/>
  <c r="S22" i="1"/>
  <c r="S23" i="1"/>
  <c r="O20" i="1"/>
  <c r="O21" i="1"/>
  <c r="O22" i="1"/>
  <c r="K20" i="1"/>
  <c r="K21" i="1"/>
  <c r="K22" i="1"/>
  <c r="K23" i="1"/>
  <c r="G20" i="1"/>
  <c r="G131" i="1"/>
  <c r="W109" i="1" l="1"/>
  <c r="W55" i="1"/>
  <c r="W23" i="1"/>
  <c r="W22" i="1"/>
  <c r="Q101" i="1"/>
  <c r="O101" i="1" s="1"/>
  <c r="I101" i="1"/>
  <c r="I120" i="1"/>
  <c r="I28" i="1"/>
  <c r="G30" i="1"/>
  <c r="G27" i="1"/>
  <c r="L120" i="1"/>
  <c r="H120" i="1"/>
  <c r="G126" i="1"/>
  <c r="K126" i="1"/>
  <c r="V120" i="1"/>
  <c r="J120" i="1"/>
  <c r="P120" i="1"/>
  <c r="N120" i="1"/>
  <c r="T120" i="1"/>
  <c r="R120" i="1"/>
  <c r="G101" i="1"/>
  <c r="S101" i="1"/>
  <c r="W101" i="1" s="1"/>
  <c r="K101" i="1"/>
  <c r="K99" i="1"/>
  <c r="S99" i="1"/>
  <c r="W99" i="1" s="1"/>
  <c r="O99" i="1"/>
  <c r="G97" i="1"/>
  <c r="M95" i="1" l="1"/>
  <c r="Q97" i="1"/>
  <c r="O97" i="1" s="1"/>
  <c r="S97" i="1"/>
  <c r="K97" i="1"/>
  <c r="S119" i="1" l="1"/>
  <c r="W119" i="1" s="1"/>
  <c r="O119" i="1"/>
  <c r="K119" i="1"/>
  <c r="S117" i="1"/>
  <c r="W117" i="1" s="1"/>
  <c r="O117" i="1"/>
  <c r="K117" i="1"/>
  <c r="S123" i="1"/>
  <c r="O123" i="1"/>
  <c r="K123" i="1"/>
  <c r="W123" i="1" s="1"/>
  <c r="G123" i="1"/>
  <c r="T129" i="1"/>
  <c r="P31" i="1"/>
  <c r="K149" i="1"/>
  <c r="G42" i="1"/>
  <c r="G43" i="1"/>
  <c r="G11" i="1"/>
  <c r="P36" i="1"/>
  <c r="P35" i="1" s="1"/>
  <c r="G12" i="1"/>
  <c r="K148" i="1"/>
  <c r="T143" i="1"/>
  <c r="S82" i="1"/>
  <c r="O34" i="1" l="1"/>
  <c r="S34" i="1"/>
  <c r="K34" i="1"/>
  <c r="G34" i="1"/>
  <c r="O26" i="1"/>
  <c r="S133" i="1"/>
  <c r="O133" i="1"/>
  <c r="K133" i="1"/>
  <c r="I118" i="1"/>
  <c r="S108" i="1"/>
  <c r="L86" i="1"/>
  <c r="K89" i="1"/>
  <c r="K84" i="1"/>
  <c r="S84" i="1"/>
  <c r="O84" i="1"/>
  <c r="V81" i="1"/>
  <c r="U81" i="1"/>
  <c r="T81" i="1"/>
  <c r="R81" i="1"/>
  <c r="P81" i="1"/>
  <c r="N81" i="1"/>
  <c r="M81" i="1"/>
  <c r="L81" i="1"/>
  <c r="J81" i="1"/>
  <c r="I81" i="1"/>
  <c r="H81" i="1"/>
  <c r="G84" i="1"/>
  <c r="K54" i="1"/>
  <c r="G54" i="1"/>
  <c r="H53" i="1"/>
  <c r="K46" i="1"/>
  <c r="Q46" i="1"/>
  <c r="O46" i="1" s="1"/>
  <c r="S46" i="1"/>
  <c r="T44" i="1"/>
  <c r="V44" i="1"/>
  <c r="U44" i="1"/>
  <c r="R44" i="1"/>
  <c r="P44" i="1"/>
  <c r="N44" i="1"/>
  <c r="M44" i="1"/>
  <c r="L44" i="1"/>
  <c r="I44" i="1"/>
  <c r="J44" i="1"/>
  <c r="H44" i="1"/>
  <c r="G46" i="1"/>
  <c r="S26" i="1"/>
  <c r="K26" i="1"/>
  <c r="G26" i="1"/>
  <c r="L53" i="1"/>
  <c r="S52" i="1"/>
  <c r="W52" i="1" s="1"/>
  <c r="O52" i="1"/>
  <c r="K52" i="1"/>
  <c r="V51" i="1"/>
  <c r="U51" i="1"/>
  <c r="T51" i="1"/>
  <c r="R51" i="1"/>
  <c r="P51" i="1"/>
  <c r="N51" i="1"/>
  <c r="M51" i="1"/>
  <c r="L51" i="1"/>
  <c r="J51" i="1"/>
  <c r="I51" i="1"/>
  <c r="H51" i="1"/>
  <c r="S48" i="1"/>
  <c r="P23" i="1"/>
  <c r="O23" i="1" s="1"/>
  <c r="P108" i="1"/>
  <c r="P107" i="1" s="1"/>
  <c r="Q107" i="1"/>
  <c r="W84" i="1" l="1"/>
  <c r="W133" i="1"/>
  <c r="W34" i="1"/>
  <c r="W26" i="1"/>
  <c r="Q28" i="1"/>
  <c r="O29" i="1"/>
  <c r="G81" i="1"/>
  <c r="Q51" i="1"/>
  <c r="O51" i="1" s="1"/>
  <c r="K51" i="1"/>
  <c r="S51" i="1"/>
  <c r="W51" i="1" s="1"/>
  <c r="G51" i="1"/>
  <c r="Q83" i="1"/>
  <c r="Q56" i="1"/>
  <c r="P56" i="1"/>
  <c r="L129" i="1" l="1"/>
  <c r="M129" i="1"/>
  <c r="O83" i="1"/>
  <c r="S83" i="1"/>
  <c r="S94" i="1"/>
  <c r="Q81" i="1"/>
  <c r="K83" i="1"/>
  <c r="W83" i="1" s="1"/>
  <c r="G83" i="1"/>
  <c r="Q58" i="1"/>
  <c r="Q57" i="1" s="1"/>
  <c r="O31" i="1"/>
  <c r="V111" i="1"/>
  <c r="U111" i="1"/>
  <c r="T111" i="1"/>
  <c r="R111" i="1"/>
  <c r="P111" i="1"/>
  <c r="N111" i="1"/>
  <c r="M111" i="1"/>
  <c r="L111" i="1"/>
  <c r="I111" i="1"/>
  <c r="J111" i="1"/>
  <c r="K112" i="1"/>
  <c r="G112" i="1"/>
  <c r="O112" i="1"/>
  <c r="S112" i="1"/>
  <c r="O108" i="1"/>
  <c r="K108" i="1"/>
  <c r="W108" i="1" s="1"/>
  <c r="G108" i="1"/>
  <c r="S98" i="1"/>
  <c r="V95" i="1"/>
  <c r="U95" i="1"/>
  <c r="T95" i="1"/>
  <c r="R95" i="1"/>
  <c r="P95" i="1"/>
  <c r="N95" i="1"/>
  <c r="L95" i="1"/>
  <c r="K98" i="1"/>
  <c r="I95" i="1"/>
  <c r="J95" i="1"/>
  <c r="H95" i="1"/>
  <c r="G98" i="1"/>
  <c r="K94" i="1"/>
  <c r="W94" i="1" s="1"/>
  <c r="G94" i="1"/>
  <c r="O90" i="1"/>
  <c r="S90" i="1"/>
  <c r="K90" i="1"/>
  <c r="G90" i="1"/>
  <c r="V57" i="1"/>
  <c r="U57" i="1"/>
  <c r="T57" i="1"/>
  <c r="R57" i="1"/>
  <c r="P57" i="1"/>
  <c r="N57" i="1"/>
  <c r="L57" i="1"/>
  <c r="M57" i="1"/>
  <c r="I57" i="1"/>
  <c r="J57" i="1"/>
  <c r="H57" i="1"/>
  <c r="V40" i="1"/>
  <c r="U40" i="1"/>
  <c r="T40" i="1"/>
  <c r="R40" i="1"/>
  <c r="P40" i="1"/>
  <c r="N40" i="1"/>
  <c r="M40" i="1"/>
  <c r="L40" i="1"/>
  <c r="I40" i="1"/>
  <c r="J40" i="1"/>
  <c r="H40" i="1"/>
  <c r="S43" i="1"/>
  <c r="O43" i="1"/>
  <c r="K43" i="1"/>
  <c r="W43" i="1" s="1"/>
  <c r="S37" i="1"/>
  <c r="O37" i="1"/>
  <c r="K37" i="1"/>
  <c r="G37" i="1"/>
  <c r="S31" i="1"/>
  <c r="W31" i="1" s="1"/>
  <c r="S32" i="1"/>
  <c r="W32" i="1" s="1"/>
  <c r="S33" i="1"/>
  <c r="O33" i="1"/>
  <c r="G31" i="1"/>
  <c r="G32" i="1"/>
  <c r="K31" i="1"/>
  <c r="K32" i="1"/>
  <c r="O32" i="1"/>
  <c r="S29" i="1"/>
  <c r="K29" i="1"/>
  <c r="K33" i="1"/>
  <c r="G33" i="1"/>
  <c r="P25" i="1"/>
  <c r="O25" i="1" s="1"/>
  <c r="P24" i="1"/>
  <c r="Q16" i="1"/>
  <c r="P12" i="1"/>
  <c r="P13" i="1"/>
  <c r="O13" i="1" s="1"/>
  <c r="P14" i="1"/>
  <c r="P15" i="1"/>
  <c r="O15" i="1" s="1"/>
  <c r="P16" i="1"/>
  <c r="P11" i="1"/>
  <c r="S25" i="1"/>
  <c r="K25" i="1"/>
  <c r="G25" i="1"/>
  <c r="H10" i="1"/>
  <c r="S16" i="1"/>
  <c r="K16" i="1"/>
  <c r="G16" i="1"/>
  <c r="H17" i="1"/>
  <c r="I17" i="1"/>
  <c r="J17" i="1"/>
  <c r="L17" i="1"/>
  <c r="M17" i="1"/>
  <c r="N17" i="1"/>
  <c r="R17" i="1"/>
  <c r="U17" i="1"/>
  <c r="V17" i="1"/>
  <c r="S13" i="1"/>
  <c r="S14" i="1"/>
  <c r="S15" i="1"/>
  <c r="K13" i="1"/>
  <c r="K14" i="1"/>
  <c r="K15" i="1"/>
  <c r="G13" i="1"/>
  <c r="G14" i="1"/>
  <c r="G15" i="1"/>
  <c r="K12" i="1"/>
  <c r="W112" i="1" l="1"/>
  <c r="W90" i="1"/>
  <c r="W15" i="1"/>
  <c r="W14" i="1"/>
  <c r="W13" i="1"/>
  <c r="W16" i="1"/>
  <c r="W29" i="1"/>
  <c r="W25" i="1"/>
  <c r="W33" i="1"/>
  <c r="P10" i="1"/>
  <c r="P28" i="1"/>
  <c r="K95" i="1"/>
  <c r="O57" i="1"/>
  <c r="K57" i="1"/>
  <c r="G10" i="1"/>
  <c r="O98" i="1"/>
  <c r="O94" i="1"/>
  <c r="S57" i="1"/>
  <c r="O48" i="1"/>
  <c r="O16" i="1"/>
  <c r="O14" i="1"/>
  <c r="K10" i="1"/>
  <c r="K17" i="1"/>
  <c r="G17" i="1"/>
  <c r="W57" i="1" l="1"/>
  <c r="S147" i="1"/>
  <c r="Q121" i="1"/>
  <c r="T92" i="1"/>
  <c r="T86" i="1"/>
  <c r="P18" i="1"/>
  <c r="V129" i="1"/>
  <c r="R129" i="1"/>
  <c r="N129" i="1"/>
  <c r="K129" i="1" s="1"/>
  <c r="J129" i="1"/>
  <c r="S142" i="1"/>
  <c r="W142" i="1" s="1"/>
  <c r="O142" i="1"/>
  <c r="K142" i="1"/>
  <c r="G142" i="1"/>
  <c r="O82" i="1"/>
  <c r="K82" i="1"/>
  <c r="W82" i="1" s="1"/>
  <c r="G82" i="1"/>
  <c r="S56" i="1"/>
  <c r="O56" i="1"/>
  <c r="K56" i="1"/>
  <c r="V53" i="1"/>
  <c r="T53" i="1"/>
  <c r="R53" i="1"/>
  <c r="P53" i="1"/>
  <c r="M53" i="1"/>
  <c r="N53" i="1"/>
  <c r="I53" i="1"/>
  <c r="J53" i="1"/>
  <c r="G56" i="1"/>
  <c r="W56" i="1" l="1"/>
  <c r="T85" i="1"/>
  <c r="K81" i="1"/>
  <c r="O81" i="1"/>
  <c r="S81" i="1"/>
  <c r="T128" i="1"/>
  <c r="G53" i="1"/>
  <c r="G122" i="1"/>
  <c r="W81" i="1" l="1"/>
  <c r="L143" i="1"/>
  <c r="H143" i="1"/>
  <c r="H92" i="1" l="1"/>
  <c r="S122" i="1"/>
  <c r="O122" i="1"/>
  <c r="K122" i="1"/>
  <c r="V118" i="1"/>
  <c r="U118" i="1"/>
  <c r="T118" i="1"/>
  <c r="R118" i="1"/>
  <c r="Q118" i="1"/>
  <c r="P118" i="1"/>
  <c r="N118" i="1"/>
  <c r="M118" i="1"/>
  <c r="L118" i="1"/>
  <c r="N116" i="1"/>
  <c r="M116" i="1"/>
  <c r="L116" i="1"/>
  <c r="Q44" i="1"/>
  <c r="O44" i="1" s="1"/>
  <c r="S45" i="1"/>
  <c r="W45" i="1" s="1"/>
  <c r="S148" i="1"/>
  <c r="W148" i="1" s="1"/>
  <c r="O148" i="1"/>
  <c r="G148" i="1"/>
  <c r="S138" i="1"/>
  <c r="S139" i="1"/>
  <c r="S140" i="1"/>
  <c r="O138" i="1"/>
  <c r="O139" i="1"/>
  <c r="O140" i="1"/>
  <c r="O132" i="1"/>
  <c r="O114" i="1"/>
  <c r="Q111" i="1"/>
  <c r="O89" i="1"/>
  <c r="O91" i="1"/>
  <c r="S89" i="1"/>
  <c r="W89" i="1" s="1"/>
  <c r="S91" i="1"/>
  <c r="W91" i="1" s="1"/>
  <c r="Q73" i="1"/>
  <c r="P50" i="1"/>
  <c r="O49" i="1"/>
  <c r="O41" i="1"/>
  <c r="Q17" i="1"/>
  <c r="M38" i="1"/>
  <c r="K39" i="1"/>
  <c r="W39" i="1" s="1"/>
  <c r="L38" i="1"/>
  <c r="K45" i="1"/>
  <c r="K79" i="1"/>
  <c r="K151" i="1"/>
  <c r="K88" i="1"/>
  <c r="K91" i="1"/>
  <c r="K87" i="1"/>
  <c r="K141" i="1"/>
  <c r="K131" i="1"/>
  <c r="W131" i="1" s="1"/>
  <c r="K132" i="1"/>
  <c r="W132" i="1" s="1"/>
  <c r="K134" i="1"/>
  <c r="K135" i="1"/>
  <c r="K136" i="1"/>
  <c r="K137" i="1"/>
  <c r="K138" i="1"/>
  <c r="K139" i="1"/>
  <c r="K140" i="1"/>
  <c r="K130" i="1"/>
  <c r="S106" i="1"/>
  <c r="W106" i="1" s="1"/>
  <c r="V105" i="1"/>
  <c r="U105" i="1"/>
  <c r="T105" i="1"/>
  <c r="O106" i="1"/>
  <c r="R105" i="1"/>
  <c r="Q105" i="1"/>
  <c r="P105" i="1"/>
  <c r="N105" i="1"/>
  <c r="M105" i="1"/>
  <c r="L105" i="1"/>
  <c r="K96" i="1"/>
  <c r="K73" i="1"/>
  <c r="K74" i="1"/>
  <c r="K75" i="1"/>
  <c r="K71" i="1"/>
  <c r="K77" i="1"/>
  <c r="W77" i="1" s="1"/>
  <c r="V76" i="1"/>
  <c r="U76" i="1"/>
  <c r="T76" i="1"/>
  <c r="R76" i="1"/>
  <c r="Q76" i="1"/>
  <c r="P76" i="1"/>
  <c r="N76" i="1"/>
  <c r="M76" i="1"/>
  <c r="L76" i="1"/>
  <c r="K42" i="1"/>
  <c r="K41" i="1"/>
  <c r="K36" i="1"/>
  <c r="O96" i="1"/>
  <c r="S36" i="1"/>
  <c r="O36" i="1"/>
  <c r="K27" i="1"/>
  <c r="S24" i="1"/>
  <c r="O24" i="1"/>
  <c r="K19" i="1"/>
  <c r="K24" i="1"/>
  <c r="K18" i="1"/>
  <c r="K11" i="1"/>
  <c r="K150" i="1"/>
  <c r="K147" i="1"/>
  <c r="W147" i="1" s="1"/>
  <c r="K146" i="1"/>
  <c r="K145" i="1"/>
  <c r="K144" i="1"/>
  <c r="S131" i="1"/>
  <c r="S132" i="1"/>
  <c r="N143" i="1"/>
  <c r="N128" i="1" s="1"/>
  <c r="M143" i="1"/>
  <c r="G151" i="1"/>
  <c r="G150" i="1"/>
  <c r="G138" i="1"/>
  <c r="G139" i="1"/>
  <c r="G140" i="1"/>
  <c r="H113" i="1"/>
  <c r="S114" i="1"/>
  <c r="K114" i="1"/>
  <c r="G114" i="1"/>
  <c r="V113" i="1"/>
  <c r="U113" i="1"/>
  <c r="T113" i="1"/>
  <c r="R113" i="1"/>
  <c r="Q113" i="1"/>
  <c r="P113" i="1"/>
  <c r="N113" i="1"/>
  <c r="M113" i="1"/>
  <c r="L113" i="1"/>
  <c r="J113" i="1"/>
  <c r="I113" i="1"/>
  <c r="K110" i="1"/>
  <c r="S110" i="1"/>
  <c r="G110" i="1"/>
  <c r="V92" i="1"/>
  <c r="R92" i="1"/>
  <c r="P92" i="1"/>
  <c r="N92" i="1"/>
  <c r="M92" i="1"/>
  <c r="L92" i="1"/>
  <c r="L85" i="1" s="1"/>
  <c r="J92" i="1"/>
  <c r="V86" i="1"/>
  <c r="R86" i="1"/>
  <c r="R85" i="1" s="1"/>
  <c r="P86" i="1"/>
  <c r="N86" i="1"/>
  <c r="M86" i="1"/>
  <c r="I86" i="1"/>
  <c r="J86" i="1"/>
  <c r="H86" i="1"/>
  <c r="G88" i="1"/>
  <c r="G89" i="1"/>
  <c r="G91" i="1"/>
  <c r="S79" i="1"/>
  <c r="O79" i="1"/>
  <c r="G79" i="1"/>
  <c r="K58" i="1"/>
  <c r="W58" i="1" s="1"/>
  <c r="S49" i="1"/>
  <c r="K48" i="1"/>
  <c r="W48" i="1" s="1"/>
  <c r="K50" i="1"/>
  <c r="K49" i="1"/>
  <c r="V47" i="1"/>
  <c r="T47" i="1"/>
  <c r="R47" i="1"/>
  <c r="N47" i="1"/>
  <c r="M47" i="1"/>
  <c r="L47" i="1"/>
  <c r="J47" i="1"/>
  <c r="I47" i="1"/>
  <c r="H47" i="1"/>
  <c r="G50" i="1"/>
  <c r="G49" i="1"/>
  <c r="G48" i="1"/>
  <c r="G45" i="1"/>
  <c r="G36" i="1"/>
  <c r="G24" i="1"/>
  <c r="S95" i="1"/>
  <c r="W95" i="1" s="1"/>
  <c r="S87" i="1"/>
  <c r="O130" i="1"/>
  <c r="S130" i="1"/>
  <c r="S111" i="1"/>
  <c r="O11" i="1"/>
  <c r="S146" i="1"/>
  <c r="W146" i="1" s="1"/>
  <c r="S145" i="1"/>
  <c r="S144" i="1"/>
  <c r="S141" i="1"/>
  <c r="O141" i="1"/>
  <c r="S137" i="1"/>
  <c r="O137" i="1"/>
  <c r="S77" i="1"/>
  <c r="O77" i="1"/>
  <c r="S75" i="1"/>
  <c r="S74" i="1"/>
  <c r="S73" i="1"/>
  <c r="S71" i="1"/>
  <c r="W71" i="1" s="1"/>
  <c r="S58" i="1"/>
  <c r="O58" i="1"/>
  <c r="S42" i="1"/>
  <c r="O42" i="1"/>
  <c r="S41" i="1"/>
  <c r="S19" i="1"/>
  <c r="O19" i="1"/>
  <c r="S18" i="1"/>
  <c r="O18" i="1"/>
  <c r="S11" i="1"/>
  <c r="P143" i="1"/>
  <c r="R143" i="1"/>
  <c r="R128" i="1" s="1"/>
  <c r="V143" i="1"/>
  <c r="V128" i="1" s="1"/>
  <c r="P116" i="1"/>
  <c r="Q116" i="1"/>
  <c r="R116" i="1"/>
  <c r="T116" i="1"/>
  <c r="U116" i="1"/>
  <c r="V116" i="1"/>
  <c r="G44" i="1"/>
  <c r="J38" i="1"/>
  <c r="P38" i="1"/>
  <c r="Q38" i="1"/>
  <c r="R38" i="1"/>
  <c r="T38" i="1"/>
  <c r="V38" i="1"/>
  <c r="J143" i="1"/>
  <c r="J128" i="1" s="1"/>
  <c r="H118" i="1"/>
  <c r="J118" i="1"/>
  <c r="H116" i="1"/>
  <c r="J116" i="1"/>
  <c r="I116" i="1"/>
  <c r="I115" i="1" s="1"/>
  <c r="H105" i="1"/>
  <c r="J105" i="1"/>
  <c r="I105" i="1"/>
  <c r="H76" i="1"/>
  <c r="J76" i="1"/>
  <c r="I76" i="1"/>
  <c r="G40" i="1"/>
  <c r="I38" i="1"/>
  <c r="G19" i="1"/>
  <c r="G41" i="1"/>
  <c r="G58" i="1"/>
  <c r="G77" i="1"/>
  <c r="G137" i="1"/>
  <c r="G106" i="1"/>
  <c r="G141" i="1"/>
  <c r="G146" i="1"/>
  <c r="G87" i="1"/>
  <c r="G75" i="1"/>
  <c r="G71" i="1"/>
  <c r="G119" i="1"/>
  <c r="G144" i="1"/>
  <c r="G145" i="1"/>
  <c r="G147" i="1"/>
  <c r="G117" i="1"/>
  <c r="G96" i="1"/>
  <c r="G73" i="1"/>
  <c r="G74" i="1"/>
  <c r="H128" i="1"/>
  <c r="G18" i="1"/>
  <c r="S96" i="1"/>
  <c r="L128" i="1"/>
  <c r="W145" i="1" l="1"/>
  <c r="W144" i="1"/>
  <c r="W141" i="1"/>
  <c r="W137" i="1"/>
  <c r="W139" i="1"/>
  <c r="W138" i="1"/>
  <c r="W140" i="1"/>
  <c r="W130" i="1"/>
  <c r="W110" i="1"/>
  <c r="W96" i="1"/>
  <c r="W87" i="1"/>
  <c r="W79" i="1"/>
  <c r="W24" i="1"/>
  <c r="W49" i="1"/>
  <c r="W42" i="1"/>
  <c r="W41" i="1"/>
  <c r="W36" i="1"/>
  <c r="W19" i="1"/>
  <c r="W18" i="1"/>
  <c r="W11" i="1"/>
  <c r="J85" i="1"/>
  <c r="P85" i="1"/>
  <c r="M85" i="1"/>
  <c r="V85" i="1"/>
  <c r="N85" i="1"/>
  <c r="J115" i="1"/>
  <c r="T115" i="1"/>
  <c r="V115" i="1"/>
  <c r="Q115" i="1"/>
  <c r="P115" i="1"/>
  <c r="H115" i="1"/>
  <c r="R115" i="1"/>
  <c r="U115" i="1"/>
  <c r="L115" i="1"/>
  <c r="M115" i="1"/>
  <c r="S118" i="1"/>
  <c r="W118" i="1" s="1"/>
  <c r="N115" i="1"/>
  <c r="P104" i="1"/>
  <c r="Q70" i="1"/>
  <c r="N38" i="1"/>
  <c r="K93" i="1"/>
  <c r="J104" i="1"/>
  <c r="I129" i="1"/>
  <c r="G129" i="1" s="1"/>
  <c r="G47" i="1"/>
  <c r="I92" i="1"/>
  <c r="G92" i="1" s="1"/>
  <c r="G93" i="1"/>
  <c r="O73" i="1"/>
  <c r="O144" i="1"/>
  <c r="Q40" i="1"/>
  <c r="O40" i="1" s="1"/>
  <c r="O146" i="1"/>
  <c r="O145" i="1"/>
  <c r="G72" i="1"/>
  <c r="Q95" i="1"/>
  <c r="O95" i="1" s="1"/>
  <c r="U92" i="1"/>
  <c r="S92" i="1" s="1"/>
  <c r="O87" i="1"/>
  <c r="O75" i="1"/>
  <c r="O74" i="1"/>
  <c r="O71" i="1"/>
  <c r="O45" i="1"/>
  <c r="U38" i="1"/>
  <c r="S35" i="1"/>
  <c r="O116" i="1"/>
  <c r="K47" i="1"/>
  <c r="G78" i="1"/>
  <c r="I104" i="1"/>
  <c r="G116" i="1"/>
  <c r="G118" i="1"/>
  <c r="K116" i="1"/>
  <c r="N104" i="1"/>
  <c r="R104" i="1"/>
  <c r="O110" i="1"/>
  <c r="G86" i="1"/>
  <c r="K86" i="1"/>
  <c r="G111" i="1"/>
  <c r="G113" i="1"/>
  <c r="O111" i="1"/>
  <c r="S44" i="1"/>
  <c r="W44" i="1" s="1"/>
  <c r="O35" i="1"/>
  <c r="G95" i="1"/>
  <c r="K44" i="1"/>
  <c r="S70" i="1"/>
  <c r="W70" i="1" s="1"/>
  <c r="G105" i="1"/>
  <c r="G143" i="1"/>
  <c r="G39" i="1"/>
  <c r="H69" i="1"/>
  <c r="P47" i="1"/>
  <c r="Q92" i="1"/>
  <c r="M104" i="1"/>
  <c r="O28" i="1"/>
  <c r="K35" i="1"/>
  <c r="W35" i="1" s="1"/>
  <c r="K72" i="1"/>
  <c r="S72" i="1"/>
  <c r="W72" i="1" s="1"/>
  <c r="K105" i="1"/>
  <c r="O105" i="1"/>
  <c r="K111" i="1"/>
  <c r="W111" i="1" s="1"/>
  <c r="O113" i="1"/>
  <c r="T69" i="1"/>
  <c r="T104" i="1"/>
  <c r="S116" i="1"/>
  <c r="W116" i="1" s="1"/>
  <c r="O131" i="1"/>
  <c r="P129" i="1"/>
  <c r="U104" i="1"/>
  <c r="K70" i="1"/>
  <c r="L69" i="1"/>
  <c r="J69" i="1"/>
  <c r="J9" i="1" s="1"/>
  <c r="N69" i="1"/>
  <c r="R69" i="1"/>
  <c r="R9" i="1" s="1"/>
  <c r="V69" i="1"/>
  <c r="V67" i="1" s="1"/>
  <c r="V9" i="1" s="1"/>
  <c r="V8" i="1" s="1"/>
  <c r="U69" i="1"/>
  <c r="M69" i="1"/>
  <c r="M9" i="1" s="1"/>
  <c r="P69" i="1"/>
  <c r="I69" i="1"/>
  <c r="G76" i="1"/>
  <c r="K76" i="1"/>
  <c r="W76" i="1" s="1"/>
  <c r="O118" i="1"/>
  <c r="K113" i="1"/>
  <c r="K118" i="1"/>
  <c r="S113" i="1"/>
  <c r="G57" i="1"/>
  <c r="S121" i="1"/>
  <c r="K40" i="1"/>
  <c r="S93" i="1"/>
  <c r="M128" i="1"/>
  <c r="K143" i="1"/>
  <c r="G107" i="1"/>
  <c r="H104" i="1"/>
  <c r="S40" i="1"/>
  <c r="O76" i="1"/>
  <c r="S105" i="1"/>
  <c r="W105" i="1" s="1"/>
  <c r="O38" i="1"/>
  <c r="G38" i="1"/>
  <c r="K53" i="1"/>
  <c r="K92" i="1"/>
  <c r="G35" i="1"/>
  <c r="G70" i="1"/>
  <c r="L104" i="1"/>
  <c r="K107" i="1"/>
  <c r="V104" i="1"/>
  <c r="S107" i="1"/>
  <c r="W92" i="1" l="1"/>
  <c r="W107" i="1"/>
  <c r="W93" i="1"/>
  <c r="W40" i="1"/>
  <c r="R8" i="1"/>
  <c r="J8" i="1"/>
  <c r="I9" i="1"/>
  <c r="I85" i="1"/>
  <c r="O115" i="1"/>
  <c r="N9" i="1"/>
  <c r="N8" i="1" s="1"/>
  <c r="K38" i="1"/>
  <c r="K128" i="1"/>
  <c r="M120" i="1"/>
  <c r="M8" i="1" s="1"/>
  <c r="K115" i="1"/>
  <c r="G104" i="1"/>
  <c r="K85" i="1"/>
  <c r="G115" i="1"/>
  <c r="I128" i="1"/>
  <c r="G69" i="1"/>
  <c r="S115" i="1"/>
  <c r="W115" i="1" s="1"/>
  <c r="Q69" i="1"/>
  <c r="O70" i="1"/>
  <c r="K104" i="1"/>
  <c r="O72" i="1"/>
  <c r="K28" i="1"/>
  <c r="S69" i="1"/>
  <c r="W69" i="1" s="1"/>
  <c r="S28" i="1"/>
  <c r="S104" i="1"/>
  <c r="W104" i="1" s="1"/>
  <c r="O92" i="1"/>
  <c r="O93" i="1"/>
  <c r="S120" i="1"/>
  <c r="S38" i="1"/>
  <c r="P128" i="1"/>
  <c r="K69" i="1"/>
  <c r="W38" i="1" l="1"/>
  <c r="W28" i="1"/>
  <c r="I8" i="1"/>
  <c r="K124" i="1"/>
  <c r="G128" i="1"/>
  <c r="O69" i="1"/>
  <c r="O107" i="1"/>
  <c r="Q104" i="1"/>
  <c r="O104" i="1" s="1"/>
  <c r="Q86" i="1"/>
  <c r="Q85" i="1" s="1"/>
  <c r="O85" i="1" s="1"/>
  <c r="U86" i="1"/>
  <c r="U85" i="1" s="1"/>
  <c r="S85" i="1" s="1"/>
  <c r="W85" i="1" s="1"/>
  <c r="S88" i="1"/>
  <c r="W88" i="1" s="1"/>
  <c r="L9" i="1" l="1"/>
  <c r="L8" i="1" s="1"/>
  <c r="O121" i="1"/>
  <c r="K121" i="1"/>
  <c r="W121" i="1" s="1"/>
  <c r="G124" i="1"/>
  <c r="O86" i="1"/>
  <c r="O88" i="1"/>
  <c r="S86" i="1"/>
  <c r="W86" i="1" s="1"/>
  <c r="K9" i="1" l="1"/>
  <c r="G121" i="1"/>
  <c r="O120" i="1"/>
  <c r="K120" i="1"/>
  <c r="W120" i="1" s="1"/>
  <c r="G120" i="1" l="1"/>
  <c r="K8" i="1"/>
  <c r="H99" i="1" l="1"/>
  <c r="G100" i="1"/>
  <c r="G99" i="1" l="1"/>
  <c r="H85" i="1"/>
  <c r="G85" i="1" s="1"/>
  <c r="G29" i="1"/>
  <c r="H28" i="1"/>
  <c r="H9" i="1" s="1"/>
  <c r="G9" i="1" s="1"/>
  <c r="H8" i="1" l="1"/>
  <c r="G28" i="1"/>
  <c r="G8" i="1" l="1"/>
  <c r="S54" i="1"/>
  <c r="W54" i="1" s="1"/>
  <c r="U53" i="1"/>
  <c r="S53" i="1" s="1"/>
  <c r="W53" i="1" s="1"/>
  <c r="Q53" i="1"/>
  <c r="O53" i="1" l="1"/>
  <c r="O54" i="1"/>
  <c r="O12" i="1"/>
  <c r="U10" i="1"/>
  <c r="U12" i="1"/>
  <c r="S12" i="1" s="1"/>
  <c r="W12" i="1" s="1"/>
  <c r="Q10" i="1"/>
  <c r="S10" i="1" l="1"/>
  <c r="W10" i="1" s="1"/>
  <c r="O10" i="1"/>
  <c r="O27" i="1"/>
  <c r="T27" i="1"/>
  <c r="T17" i="1" s="1"/>
  <c r="P17" i="1"/>
  <c r="O17" i="1" s="1"/>
  <c r="P9" i="1"/>
  <c r="S27" i="1" l="1"/>
  <c r="W27" i="1" s="1"/>
  <c r="T9" i="1"/>
  <c r="S17" i="1"/>
  <c r="W17" i="1" s="1"/>
  <c r="P8" i="1"/>
  <c r="T8" i="1" l="1"/>
  <c r="O47" i="1"/>
  <c r="O50" i="1"/>
  <c r="U50" i="1"/>
  <c r="U47" i="1" s="1"/>
  <c r="Q47" i="1"/>
  <c r="Q9" i="1"/>
  <c r="S50" i="1" l="1"/>
  <c r="S47" i="1"/>
  <c r="W47" i="1" s="1"/>
  <c r="U9" i="1"/>
  <c r="O9" i="1"/>
  <c r="W50" i="1" l="1"/>
  <c r="S9" i="1"/>
  <c r="W9" i="1" s="1"/>
  <c r="O125" i="1" l="1"/>
  <c r="Q124" i="1"/>
  <c r="U125" i="1"/>
  <c r="U124" i="1" s="1"/>
  <c r="S124" i="1" s="1"/>
  <c r="W124" i="1" s="1"/>
  <c r="S125" i="1" l="1"/>
  <c r="W125" i="1" s="1"/>
  <c r="O124" i="1"/>
  <c r="S127" i="1"/>
  <c r="W127" i="1" s="1"/>
  <c r="O126" i="1"/>
  <c r="U126" i="1"/>
  <c r="S126" i="1" s="1"/>
  <c r="W126" i="1" s="1"/>
  <c r="U120" i="1"/>
  <c r="O127" i="1"/>
  <c r="U127" i="1"/>
  <c r="Q126" i="1"/>
  <c r="Q120" i="1"/>
  <c r="O136" i="1" l="1"/>
  <c r="U136" i="1"/>
  <c r="S136" i="1" s="1"/>
  <c r="W136" i="1" l="1"/>
  <c r="O134" i="1"/>
  <c r="U134" i="1"/>
  <c r="S134" i="1"/>
  <c r="W134" i="1" l="1"/>
  <c r="O135" i="1"/>
  <c r="Q129" i="1"/>
  <c r="U135" i="1"/>
  <c r="S135" i="1" s="1"/>
  <c r="W135" i="1" s="1"/>
  <c r="U129" i="1"/>
  <c r="O129" i="1" l="1"/>
  <c r="S129" i="1"/>
  <c r="W129" i="1" s="1"/>
  <c r="O149" i="1" l="1"/>
  <c r="U149" i="1"/>
  <c r="S149" i="1" s="1"/>
  <c r="W149" i="1" s="1"/>
  <c r="O150" i="1" l="1"/>
  <c r="U150" i="1"/>
  <c r="S150" i="1" s="1"/>
  <c r="W150" i="1" l="1"/>
  <c r="O151" i="1"/>
  <c r="O143" i="1" s="1"/>
  <c r="Q143" i="1"/>
  <c r="Q128" i="1" s="1"/>
  <c r="U151" i="1"/>
  <c r="U143" i="1" s="1"/>
  <c r="U128" i="1" s="1"/>
  <c r="S151" i="1"/>
  <c r="W151" i="1" s="1"/>
  <c r="S143" i="1"/>
  <c r="W143" i="1" s="1"/>
  <c r="U8" i="1" l="1"/>
  <c r="S8" i="1" s="1"/>
  <c r="W8" i="1" s="1"/>
  <c r="S128" i="1"/>
  <c r="W128" i="1" s="1"/>
  <c r="Q8" i="1"/>
  <c r="O8" i="1" s="1"/>
  <c r="O128" i="1"/>
</calcChain>
</file>

<file path=xl/sharedStrings.xml><?xml version="1.0" encoding="utf-8"?>
<sst xmlns="http://schemas.openxmlformats.org/spreadsheetml/2006/main" count="401" uniqueCount="262">
  <si>
    <t>Наименование направления, раздела, мероприятия, ведомственной целевой программы</t>
  </si>
  <si>
    <t>№ п/п</t>
  </si>
  <si>
    <t>окружного бюджета</t>
  </si>
  <si>
    <t>прочих внебюджетных источников</t>
  </si>
  <si>
    <t>всего</t>
  </si>
  <si>
    <t>в том числе</t>
  </si>
  <si>
    <t>Всего по Программе</t>
  </si>
  <si>
    <t>2</t>
  </si>
  <si>
    <t>3</t>
  </si>
  <si>
    <t>Основное мероприятие: "Реализация основных и дополнительных образовательных программ"</t>
  </si>
  <si>
    <t>федераль-ного бюджета</t>
  </si>
  <si>
    <t>4</t>
  </si>
  <si>
    <t>5</t>
  </si>
  <si>
    <t>Основное мероприятие: "Оказание поддержки отдельным категориям детей и молодежи"</t>
  </si>
  <si>
    <t>6</t>
  </si>
  <si>
    <t>7</t>
  </si>
  <si>
    <t>1</t>
  </si>
  <si>
    <t>Основное мероприятие: "Социальная поддержка специалистов"</t>
  </si>
  <si>
    <t>мероприятие: "Назначение и выплата стипендии Губернатора студентам образовательных организаций высшего образования, имеющих высокий уровень качества знаний"</t>
  </si>
  <si>
    <t>Основное мероприятие: "Социальная поддержка обучающихся в учреждениях профессионального образования"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</si>
  <si>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</si>
  <si>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"Проведение мероприятий, направленных на формирование гражданских, патриотических и творческих качеств детей и молодежи Чукотки"</t>
  </si>
  <si>
    <t>Основное мероприятие: "Государственная поддержка молодёжных общественных объединений и талантливой молодёжи"</t>
  </si>
  <si>
    <t>Основное мероприятие: "Обеспечение функционирования государственных органов"</t>
  </si>
  <si>
    <t>мероприятие: "Осуществление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образования"</t>
  </si>
  <si>
    <t>мероприятие: "Компенсация расходов на оплату стоимости проезда и провоза багажа в соответствии с Законом Чукотского автономного округа от 31 мая 2010 года № 57-ОЗ «О некоторых гарантиях и компенсациях для лиц, работающих в организациях, финансируемых из окружного бюджета Чукотского автономного округа и расположенных в Чукотском автономном округе»</t>
  </si>
  <si>
    <t>Основное мероприятие: «Оказание государственной поддержки молодым семьям»</t>
  </si>
  <si>
    <t>Основное мероприятие: «Предоставление дополнительных социальных выплат»</t>
  </si>
  <si>
    <t>1.1</t>
  </si>
  <si>
    <t>1.2</t>
  </si>
  <si>
    <t>7.1</t>
  </si>
  <si>
    <t>2.1</t>
  </si>
  <si>
    <t>3.1</t>
  </si>
  <si>
    <t>4.1</t>
  </si>
  <si>
    <t>1.3</t>
  </si>
  <si>
    <t>2.2</t>
  </si>
  <si>
    <t>2.3</t>
  </si>
  <si>
    <t>2.4</t>
  </si>
  <si>
    <t>2.5</t>
  </si>
  <si>
    <t>2.6</t>
  </si>
  <si>
    <t>2.7</t>
  </si>
  <si>
    <t>2.8</t>
  </si>
  <si>
    <t>2.10</t>
  </si>
  <si>
    <t>5.1</t>
  </si>
  <si>
    <t>6.1</t>
  </si>
  <si>
    <t>6.2</t>
  </si>
  <si>
    <t>Всего</t>
  </si>
  <si>
    <t>ФБ</t>
  </si>
  <si>
    <t>ОБ</t>
  </si>
  <si>
    <t>Информация о ходе реализации Государственной программы</t>
  </si>
  <si>
    <t>% исполнения</t>
  </si>
  <si>
    <t>Целевая статья</t>
  </si>
  <si>
    <t>Вид расходов</t>
  </si>
  <si>
    <t>федерального бюджета</t>
  </si>
  <si>
    <t>530</t>
  </si>
  <si>
    <t>522</t>
  </si>
  <si>
    <t>622</t>
  </si>
  <si>
    <t>521</t>
  </si>
  <si>
    <t>244</t>
  </si>
  <si>
    <t>4.2</t>
  </si>
  <si>
    <t xml:space="preserve">Основное мероприятие: "Организация отдыха и оздоровления детей"
</t>
  </si>
  <si>
    <t>8</t>
  </si>
  <si>
    <t>8.1</t>
  </si>
  <si>
    <t>8.2</t>
  </si>
  <si>
    <t>8.3</t>
  </si>
  <si>
    <t>623</t>
  </si>
  <si>
    <t>340</t>
  </si>
  <si>
    <t>321</t>
  </si>
  <si>
    <t>613</t>
  </si>
  <si>
    <t>350</t>
  </si>
  <si>
    <t>123</t>
  </si>
  <si>
    <t>122</t>
  </si>
  <si>
    <t>121</t>
  </si>
  <si>
    <t>129</t>
  </si>
  <si>
    <t>851</t>
  </si>
  <si>
    <t>852</t>
  </si>
  <si>
    <t>621</t>
  </si>
  <si>
    <t>313</t>
  </si>
  <si>
    <t>853</t>
  </si>
  <si>
    <t>330</t>
  </si>
  <si>
    <t>Основное мероприятие: "Обеспечение функционирования государственных учреждений"</t>
  </si>
  <si>
    <t>мероприятие: "Предоставление дополнительных социальных выплат семьям, получившим государственную поддержку на приобретение (строительство) жилья, при рождении (усыновлении) ребенка"</t>
  </si>
  <si>
    <t>мероприятие: "Субвенции на реализацию прав на получение общедоступного и бесплатного образования в муниципальных образовательных организациях, входящих в Чукотский (надмуниципальный) образовательный округ"</t>
  </si>
  <si>
    <t>мероприятие: "Проведение государственной итоговой аттестации, олимпиад и мероприятий по развитию национально-региональной системы независимой оценки качества общего образования"</t>
  </si>
  <si>
    <t>мероприятие: "Субвенции на компенсацию части платы, взимаемую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деятельность"</t>
  </si>
  <si>
    <t>мероприятие: "Субсидии на выполнение ремонтных работ в муниципальных образовательных организациях"</t>
  </si>
  <si>
    <t>мероприятие: "Проведение ремонтных и (или) строительных работ в государственных образовательных организациях"</t>
  </si>
  <si>
    <t>3.2</t>
  </si>
  <si>
    <t>мероприятие: "Создание условий для обучения и воспитания детей, находящихся в трудной жизненной ситуации, детей, имеющих ограниченные возможности здоровья, несовершеннолетних, направляемых по решению суда, и лиц, их сопровождающих"</t>
  </si>
  <si>
    <t>6.3</t>
  </si>
  <si>
    <t>мероприятие: "Оплата питания студентов очной формы обучения учреждений высшего профессионального образования, расположенных на территории Чукотского автономного округа"</t>
  </si>
  <si>
    <t>мероприятие: "Поддержка несовершеннолетних, находящихся в трудной жизненной ситуации, во время переезда из постоянного места жительства к месту обучения и обратно"</t>
  </si>
  <si>
    <t>мероприятие: "Субсидии на реализацию мероприятий по проведению оздоровительной кампании детей, находящихся в трудной жизненной ситуации"</t>
  </si>
  <si>
    <t>мероприятие: "Оплата производственной практики обучающимся и студентам в соответствии с Постановлением Чукотского автономного округа от 26 апреля 2011 года N 163 "Об установлении размера и порядка оплаты производственной практики обучающимся и студентам по очной форме обучения в образовательных учреждениях начального и среднего профессионального образования, находящихся в ведении органов исполнительной власти Чукотского автономного округа"</t>
  </si>
  <si>
    <t>мероприятие: "Подготовка специалистов по программам высшего образования  для экономики Чукотского автономного округа"</t>
  </si>
  <si>
    <t>02 3 04 63300</t>
  </si>
  <si>
    <t>Основное мероприятие: "Обеспечение участия во всероссийских конкурсах, слетах, форумах, фестивалях специалистов, детей и молодёжи Чукотки"</t>
  </si>
  <si>
    <t>мероприятие: "Организация, проведение, участие в окружных и всероссийских молодежных массовых мероприятиях, конкурсах, слетах"</t>
  </si>
  <si>
    <t>02 4 03 63340</t>
  </si>
  <si>
    <t>мероприятие: "Организация деятельности Регионального Координационного Центра движения WorldSkills Russia в Чукотском автономном округе"</t>
  </si>
  <si>
    <t>414</t>
  </si>
  <si>
    <t>Основное мероприятие: "Оказание поддержки студентам и специалистам государственных учреждений округа"</t>
  </si>
  <si>
    <t>мероприятие: "Обеспечение проживания студентов и специалистов профессиональных образовательных учреждений"</t>
  </si>
  <si>
    <t>9</t>
  </si>
  <si>
    <t>9.1</t>
  </si>
  <si>
    <t>2.9</t>
  </si>
  <si>
    <t>мероприятие: "Реализация мер по профессиональному обучению младшего медицинского персонала"</t>
  </si>
  <si>
    <t>632</t>
  </si>
  <si>
    <t>мероприятие: "Организация и проведение практики студентов и аспирантов на территории Чукотского автономного округа"</t>
  </si>
  <si>
    <t>Основное мероприятие: "Проектно-изыскательские, ремонтные работы, строительство и реконструкция объектов образования, культуры и спорта"</t>
  </si>
  <si>
    <t>мероприятие: "Меры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в соответствии с Законом Чукотского автономного округа от 12 сентября 2016 года N91-ОЗ "О дополнительных мерах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и порядке их реализации на территории Чукотского автономного округа"</t>
  </si>
  <si>
    <t>мероприятие: "Субсидии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</si>
  <si>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мероприятие: "Комплекс мер по обеспечению безопасности образовательных учреждений "</t>
  </si>
  <si>
    <t>02 И 01 90340</t>
  </si>
  <si>
    <t>мероприятие: "Субсидии на реализацию мероприятий по обеспечению жильем молодых семей"</t>
  </si>
  <si>
    <t>План на 2019 год по Государственной программе, всего</t>
  </si>
  <si>
    <t>Подпрограмма 1 "Обеспечение государственных гарантий и развитие современной инфраструктуры образования"</t>
  </si>
  <si>
    <t>Основное мероприятие: "Развитие системы дошкольного, общего и профессионального образования"</t>
  </si>
  <si>
    <t>мероприятие: "Проведение ремонтных и (или) строительных работ в профессиональных образовательных организациях"</t>
  </si>
  <si>
    <t>мероприятие: "Субсидии на реализацию мероприятий по профессиональной ориентации лиц, обучающихся в общеобразовательных организациях Чукотского автономного округа"</t>
  </si>
  <si>
    <t>мероприятие: "Субсидии на поддержку кадетского движения в Чукотском автономном округе"</t>
  </si>
  <si>
    <t>мероприятие: "Организация, проведение, участие в конкурсах профессионального мастерства"</t>
  </si>
  <si>
    <t>мероприятие: "Субсидии на мероприятия государственной программы Российской Федерации "Доступная среда"</t>
  </si>
  <si>
    <t>Основное мероприятие: "Материальное обеспечение отрасли образования"</t>
  </si>
  <si>
    <t>мероприятие: "Приобретение материальных ресурсов, обеспечивающих развитие инфраструктуры образования, в том числе учебников для общеобразовательных организаций"</t>
  </si>
  <si>
    <t>мероприятие: "Субсидии на приобретение оборудования и товарно-материальных ценностей для нужд муниципальных образовательных организаций"</t>
  </si>
  <si>
    <t>Основное мероприятие: "Формирование информационных ресурсов отрасли образования"</t>
  </si>
  <si>
    <t>мероприятие: "Разработка, внедрение и сопровождение информационных ресурсов, обеспечивающих функционирование отрасли образования"</t>
  </si>
  <si>
    <t>Основное мероприятие: "Социальные гарантии работникам отрасли образования по оплате жилья и коммунальных услуг"</t>
  </si>
  <si>
    <t>мероприятие: "Субвенции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</si>
  <si>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мероприятие: "Проведение независимой оценки качества услуг в образовании"</t>
  </si>
  <si>
    <t>Основное мероприятие: "Независимая оценка качества услуг в образовании"</t>
  </si>
  <si>
    <t>мероприятие: "Гранты некоммерческим организациям на организацию участия детей Чукотского автономного округа в новогодней Кремлевской елке"</t>
  </si>
  <si>
    <t>мероприятие: "Гранты некоммерческим организациям на организацию и проведение оздоровительной кампании"</t>
  </si>
  <si>
    <t>10</t>
  </si>
  <si>
    <t>Основное мероприятие: "Региональный проект "Успех каждого ребенка" федерального проекта "Успех каждого ребенка""</t>
  </si>
  <si>
    <t>10.1</t>
  </si>
  <si>
    <t>10.2</t>
  </si>
  <si>
    <t>10.3</t>
  </si>
  <si>
    <t>мероприятие: "Субсидии на создание в общеобразовательных организациях, расположенных в сельской местности, условий для занятий физической культурой и спортом"</t>
  </si>
  <si>
    <t>мероприятие: "Субсидии на создание мобильных технопарков "Кванториум"</t>
  </si>
  <si>
    <t>мероприятие: "Создание регионального центра выявления и поддержки одаренных детей"</t>
  </si>
  <si>
    <t>11</t>
  </si>
  <si>
    <t>Основное мероприятие: "Региональный проект "Содействие занятости женщин - создание условий дошкольного образования для детей в возрасте до трех лет" федерального проекта "Содействие занятости женщин - создание условий дошкольного образования для детей в возрасте до трех лет"</t>
  </si>
  <si>
    <t>11.1</t>
  </si>
  <si>
    <t>12</t>
  </si>
  <si>
    <t>Основное мероприятие: "Региональный проект "Современная школа" федерального проекта "Современная школа"</t>
  </si>
  <si>
    <t>мероприятие: "Субсидии на обновление материально-технической базы для формирования у обучающихся современных технологических и гуманитарных навыков"</t>
  </si>
  <si>
    <t>13</t>
  </si>
  <si>
    <t>Основное мероприятие: "Региональный проект "Цифровая образовательная среда" федерального проекта "Цифровая образовательная среда"</t>
  </si>
  <si>
    <t>12.1</t>
  </si>
  <si>
    <t>13.1</t>
  </si>
  <si>
    <t>13.2</t>
  </si>
  <si>
    <t>13.3</t>
  </si>
  <si>
    <t>мероприятие: "Субсидии на создание центров цифрового образования детей "IT-куб"</t>
  </si>
  <si>
    <t>мероприятие: "Субсидии на внедрение целевой модели цифровой образовательной среды в общеобразовательных организациях"</t>
  </si>
  <si>
    <t>мероприятие: "Внедрение целевой модели цифровой образовательной среды в профессиональных образовательных организациях"</t>
  </si>
  <si>
    <t>14</t>
  </si>
  <si>
    <t>Основное мероприятие: "Региональный проект "Молодые профессионалы (повышение конкурентоспособности профессионального образования)" федерального проекта "Молодые профессионалы (повышение конкурентоспособности профессионального образования)"</t>
  </si>
  <si>
    <t>14.1</t>
  </si>
  <si>
    <t>мероприятие: "Разработка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подготовки"</t>
  </si>
  <si>
    <t>15</t>
  </si>
  <si>
    <t>Основное мероприятие: "Региональный проект "Учитель будущего" федерального проекта "Учитель будущего""</t>
  </si>
  <si>
    <t>15.1</t>
  </si>
  <si>
    <t>мероприятие: "Создание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педагогов"</t>
  </si>
  <si>
    <t>мероприятие: "Субсидии на формирование жилищного фонда для специалистов Чукотского автономного округа"</t>
  </si>
  <si>
    <t>Подпрограмма 2: "Развитие кадрового потенциала"</t>
  </si>
  <si>
    <t>Подпрограмма 3: "Поддержка и развитие детского и молодежного образования и творчества"</t>
  </si>
  <si>
    <t>мероприятие: "Организация и проведение окружных мероприятий, направленных на развитие детского и молодежного творчества"</t>
  </si>
  <si>
    <t>мероприятие: "Обеспечение участия во всероссийских конкурсах, слетах, форумах, фестивалях специалистов, детей и молодежи Чукотки"</t>
  </si>
  <si>
    <t>Основное мероприятие: "Реализация мероприятий WorldSkills Russia (молодые профессионалы)"</t>
  </si>
  <si>
    <t>5.2</t>
  </si>
  <si>
    <t>мероприятие: "Субсидии на реализацию мероприятий по поддержке творчества обучающихся инженерной направленности"</t>
  </si>
  <si>
    <t>Основное мероприятие: "Поддержка робототехники и технического творчества инженерной направленности обучающихся"</t>
  </si>
  <si>
    <t>мероприятие: "Гранты некоммерческим организациям на проведение Окружного фестиваля робототехники"</t>
  </si>
  <si>
    <t>Подпрограмма 4: "Грантовая поддержка проектов в области образования"</t>
  </si>
  <si>
    <t>мероприятие: "Гранты молодежным общественным объединениям"</t>
  </si>
  <si>
    <t>Основное мероприятие: "Поощрение лучших учреждений образования и их работников"</t>
  </si>
  <si>
    <t>мкроприятие: "Грантовая поддержка лучших образовательных организаций и их работников"</t>
  </si>
  <si>
    <t>Основное мероприятие: "Реализация мероприятий по поддержке социально ориентированных некоммерческих организаций"</t>
  </si>
  <si>
    <t>мероприятие: "Организация, проведение, участие в мероприятиях по вопросам вовлечения СОНКО Чукотского автономного округа в оказании услуг в социальной сфере"</t>
  </si>
  <si>
    <t>Подпрограмма 5: "Содействие в обеспечении жильём молодых семей"</t>
  </si>
  <si>
    <t>Подпрограмма 6: "Развитие социальной инфраструктуры"</t>
  </si>
  <si>
    <t>мероприятие: "Строительство объекта "Школа в с. Островное""</t>
  </si>
  <si>
    <t>мероприятие: "Строительство объекта "Школа в г. Анадырь""</t>
  </si>
  <si>
    <t>мероприятие: "Создание новых мест в общеобразовательных организациях, расположенных в сельской местности и поселках городского типа образования (Строительство объекта "Школа в с. Островное")"</t>
  </si>
  <si>
    <t>мероприятие: "Создание дополнительных мест для детей в возрасте от 1,5 до 3 лет в образовательных организациях, осуществляющих образовательную деятельность по программам дошкольного образования (Строительство объекта Детский сад в г. Анадырь)"</t>
  </si>
  <si>
    <t>Подпрограмма 7: "Обеспечение деятельности государственных органов и подведомственных учреждений"</t>
  </si>
  <si>
    <t>мероприятие: "Содержание центрального аппарата органов государственной власти (государственных органов)"</t>
  </si>
  <si>
    <t>мероприятие: "Расходы на обеспечение деятельности (оказание услуг) школ - детских садов, школ начальных, неполных средних и средних"</t>
  </si>
  <si>
    <t>мероприятие: "Расходы на обеспечение деятельности (оказание услуг) средних профессиональных учебных заведений"</t>
  </si>
  <si>
    <t>мероприятие: "Расходы на обеспечение деятельности (оказание услуг) институтов повышения квалификации"</t>
  </si>
  <si>
    <t>Мероприятие: "Меры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</si>
  <si>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мероприятие: "Выплата единовременного пособия специалистам образовательных организаций"</t>
  </si>
  <si>
    <t>09 1 01 00280</t>
  </si>
  <si>
    <t>09 1 01 4307Д</t>
  </si>
  <si>
    <t>113</t>
  </si>
  <si>
    <t>09 1 02 4309Д</t>
  </si>
  <si>
    <t>09 1 02 4227Д</t>
  </si>
  <si>
    <t>09 1 02 63100</t>
  </si>
  <si>
    <t>09 1 02 6311Д</t>
  </si>
  <si>
    <t>09 1 02 6312Д</t>
  </si>
  <si>
    <t>09 1 02 63320</t>
  </si>
  <si>
    <t>09 1 02 42410</t>
  </si>
  <si>
    <t>09 1 02 42420</t>
  </si>
  <si>
    <t>09 1 02 60750</t>
  </si>
  <si>
    <t>09 1 02 R027Д</t>
  </si>
  <si>
    <t>09 1 03 6313Д</t>
  </si>
  <si>
    <t>09 1 04 6023</t>
  </si>
  <si>
    <t>09 1 03 42230</t>
  </si>
  <si>
    <t>09 1 05 43050</t>
  </si>
  <si>
    <t>09 1 06 6316Д</t>
  </si>
  <si>
    <t>09 1 06 6317Д</t>
  </si>
  <si>
    <t>09 1 06 6318Д</t>
  </si>
  <si>
    <t>09 1 07 63190</t>
  </si>
  <si>
    <t>09 1 08 4215Д</t>
  </si>
  <si>
    <t>09 1 08 6320Д</t>
  </si>
  <si>
    <t>09 1 08 6361Д</t>
  </si>
  <si>
    <t>09 1 09 72230</t>
  </si>
  <si>
    <t>09 1 Е2 5097Д</t>
  </si>
  <si>
    <t>09 1 Р2 5159Д</t>
  </si>
  <si>
    <t>09 2 01 6326Д</t>
  </si>
  <si>
    <t>09 2 01 63270</t>
  </si>
  <si>
    <t>09 2 02 1021Д</t>
  </si>
  <si>
    <t>09 2 03 42230</t>
  </si>
  <si>
    <t>09 2 04 63300</t>
  </si>
  <si>
    <t>09 3 01 6333Д</t>
  </si>
  <si>
    <t>09 3 02 6332Д</t>
  </si>
  <si>
    <t>09 3 03 63340</t>
  </si>
  <si>
    <t>09 3 04 63350</t>
  </si>
  <si>
    <t>09 3 05 42440</t>
  </si>
  <si>
    <t>09 3 05 72430</t>
  </si>
  <si>
    <t>09 4 01 6336Д</t>
  </si>
  <si>
    <t>09 4 02 63370</t>
  </si>
  <si>
    <t>09 4 03 72410</t>
  </si>
  <si>
    <t>09 5 01 R4970</t>
  </si>
  <si>
    <t>09 5 01 R4970
09 5 01 Z4970</t>
  </si>
  <si>
    <t>09 5 02 71720</t>
  </si>
  <si>
    <t>112</t>
  </si>
  <si>
    <t>09 П 01 00110</t>
  </si>
  <si>
    <t>09 П 01 59900</t>
  </si>
  <si>
    <t>09 П 01 10110</t>
  </si>
  <si>
    <t>09 П 01 10120</t>
  </si>
  <si>
    <t>09 П 02 С902Д</t>
  </si>
  <si>
    <t>92 П 02 С905Д</t>
  </si>
  <si>
    <t>09 П 02 С9060</t>
  </si>
  <si>
    <t>09 П 02 10110</t>
  </si>
  <si>
    <t>09 П 02 1061Д</t>
  </si>
  <si>
    <t>09 П 02 10710</t>
  </si>
  <si>
    <t>09 2 04 63310</t>
  </si>
  <si>
    <t>09 И 01 9011Д</t>
  </si>
  <si>
    <t>09 И Е1 90340</t>
  </si>
  <si>
    <t>09 И Р2 90330</t>
  </si>
  <si>
    <t>"Развитие образования и науки Чукотского автономного округа" за январь - декабрь  2019 года</t>
  </si>
  <si>
    <t>Предусмотрено сводной бюджетной росписью на 2019 год (по состоянию на 01.01.2020 г.)</t>
  </si>
  <si>
    <t>профинансировано по состоянию на 01.01.2020 г.</t>
  </si>
  <si>
    <t>выполнено  по состоянию на01.01.2020 г.</t>
  </si>
  <si>
    <t>Основное мероприятие: "Содействие в приобретении жилья специалистам"</t>
  </si>
  <si>
    <t>09 2 03 55057</t>
  </si>
  <si>
    <t>09 2 03 55058</t>
  </si>
  <si>
    <t>мероприятие: "Субсидии на обеспечение жильем работников социальной сферы Чукотского автономного округа"</t>
  </si>
  <si>
    <t>Основное мероприятие: "Обучение специалистов с высшим профессиональным образованием"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</si>
</sst>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_-* #,##0.0\ _₽_-;\-* #,##0.0\ _₽_-;_-* &quot;-&quot;?\ _₽_-;_-@_-"/>
  </numFmts>
  <fonts count="1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ahoma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6" fontId="3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justify" vertical="center" wrapText="1"/>
    </xf>
    <xf numFmtId="166" fontId="11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13" fillId="2" borderId="1" xfId="0" applyNumberFormat="1" applyFont="1" applyFill="1" applyBorder="1" applyAlignment="1">
      <alignment horizontal="justify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166" fontId="13" fillId="0" borderId="1" xfId="1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7" fontId="2" fillId="0" borderId="1" xfId="1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66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justify" vertical="center" wrapText="1"/>
    </xf>
    <xf numFmtId="0" fontId="2" fillId="0" borderId="5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abSelected="1" view="pageBreakPreview" zoomScale="70" zoomScaleNormal="7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54" sqref="F154"/>
    </sheetView>
  </sheetViews>
  <sheetFormatPr defaultRowHeight="15.75" x14ac:dyDescent="0.2"/>
  <cols>
    <col min="1" max="1" width="7.85546875" style="1" customWidth="1"/>
    <col min="2" max="2" width="69" style="1" customWidth="1"/>
    <col min="3" max="3" width="15.140625" style="1" customWidth="1"/>
    <col min="4" max="4" width="15.7109375" style="1" customWidth="1"/>
    <col min="5" max="5" width="11.85546875" style="1" customWidth="1"/>
    <col min="6" max="6" width="11" style="1" customWidth="1"/>
    <col min="7" max="7" width="15" style="1" customWidth="1"/>
    <col min="8" max="8" width="14.28515625" style="1" hidden="1" customWidth="1"/>
    <col min="9" max="9" width="16.140625" style="1" hidden="1" customWidth="1"/>
    <col min="10" max="10" width="12" style="1" hidden="1" customWidth="1"/>
    <col min="11" max="11" width="18.5703125" style="1" customWidth="1"/>
    <col min="12" max="12" width="13.85546875" style="1" customWidth="1"/>
    <col min="13" max="13" width="15.28515625" style="1" customWidth="1"/>
    <col min="14" max="14" width="12" style="1" customWidth="1"/>
    <col min="15" max="15" width="20.7109375" style="1" customWidth="1"/>
    <col min="16" max="16" width="14" style="1" customWidth="1"/>
    <col min="17" max="17" width="21.7109375" style="1" customWidth="1"/>
    <col min="18" max="18" width="11" style="1" customWidth="1"/>
    <col min="19" max="19" width="16.7109375" style="1" customWidth="1"/>
    <col min="20" max="20" width="18" style="1" customWidth="1"/>
    <col min="21" max="21" width="18.7109375" style="1" customWidth="1"/>
    <col min="22" max="22" width="12.42578125" style="1" customWidth="1"/>
    <col min="23" max="23" width="13.28515625" style="1" customWidth="1"/>
    <col min="24" max="24" width="16.140625" style="1" customWidth="1"/>
    <col min="25" max="25" width="15.42578125" style="1" bestFit="1" customWidth="1"/>
    <col min="26" max="26" width="12.7109375" style="1" customWidth="1"/>
    <col min="27" max="27" width="12.42578125" style="1" customWidth="1"/>
    <col min="28" max="28" width="9.140625" style="1"/>
    <col min="29" max="29" width="10.5703125" style="1" bestFit="1" customWidth="1"/>
    <col min="30" max="16384" width="9.140625" style="1"/>
  </cols>
  <sheetData>
    <row r="1" spans="1:29" ht="27" customHeight="1" x14ac:dyDescent="0.2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9" ht="38.25" customHeight="1" x14ac:dyDescent="0.2">
      <c r="A2" s="110" t="s">
        <v>253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4" spans="1:29" ht="39" customHeight="1" x14ac:dyDescent="0.2">
      <c r="A4" s="99" t="s">
        <v>1</v>
      </c>
      <c r="B4" s="99" t="s">
        <v>0</v>
      </c>
      <c r="C4" s="111" t="s">
        <v>51</v>
      </c>
      <c r="D4" s="112"/>
      <c r="E4" s="113"/>
      <c r="F4" s="100" t="s">
        <v>52</v>
      </c>
      <c r="G4" s="115" t="s">
        <v>115</v>
      </c>
      <c r="H4" s="38"/>
      <c r="I4" s="38"/>
      <c r="J4" s="39"/>
      <c r="K4" s="99" t="s">
        <v>254</v>
      </c>
      <c r="L4" s="99"/>
      <c r="M4" s="99"/>
      <c r="N4" s="99"/>
      <c r="O4" s="98" t="s">
        <v>255</v>
      </c>
      <c r="P4" s="98"/>
      <c r="Q4" s="98"/>
      <c r="R4" s="98"/>
      <c r="S4" s="98" t="s">
        <v>256</v>
      </c>
      <c r="T4" s="98"/>
      <c r="U4" s="98"/>
      <c r="V4" s="98"/>
      <c r="W4" s="19" t="s">
        <v>50</v>
      </c>
    </row>
    <row r="5" spans="1:29" x14ac:dyDescent="0.2">
      <c r="A5" s="99"/>
      <c r="B5" s="99"/>
      <c r="C5" s="100" t="s">
        <v>2</v>
      </c>
      <c r="D5" s="100" t="s">
        <v>53</v>
      </c>
      <c r="E5" s="100" t="s">
        <v>3</v>
      </c>
      <c r="F5" s="101"/>
      <c r="G5" s="116"/>
      <c r="H5" s="99" t="s">
        <v>5</v>
      </c>
      <c r="I5" s="99"/>
      <c r="J5" s="99"/>
      <c r="K5" s="99" t="s">
        <v>4</v>
      </c>
      <c r="L5" s="99" t="s">
        <v>5</v>
      </c>
      <c r="M5" s="99"/>
      <c r="N5" s="99"/>
      <c r="O5" s="98" t="s">
        <v>46</v>
      </c>
      <c r="P5" s="114" t="s">
        <v>5</v>
      </c>
      <c r="Q5" s="114"/>
      <c r="R5" s="58"/>
      <c r="S5" s="98" t="s">
        <v>46</v>
      </c>
      <c r="T5" s="114" t="s">
        <v>5</v>
      </c>
      <c r="U5" s="114"/>
      <c r="V5" s="5"/>
      <c r="W5" s="20"/>
    </row>
    <row r="6" spans="1:29" ht="63" customHeight="1" x14ac:dyDescent="0.2">
      <c r="A6" s="99"/>
      <c r="B6" s="99"/>
      <c r="C6" s="102"/>
      <c r="D6" s="102"/>
      <c r="E6" s="102"/>
      <c r="F6" s="102"/>
      <c r="G6" s="117"/>
      <c r="H6" s="2" t="s">
        <v>10</v>
      </c>
      <c r="I6" s="2" t="s">
        <v>2</v>
      </c>
      <c r="J6" s="2" t="s">
        <v>3</v>
      </c>
      <c r="K6" s="99"/>
      <c r="L6" s="2" t="s">
        <v>10</v>
      </c>
      <c r="M6" s="2" t="s">
        <v>2</v>
      </c>
      <c r="N6" s="2" t="s">
        <v>3</v>
      </c>
      <c r="O6" s="98"/>
      <c r="P6" s="57" t="s">
        <v>47</v>
      </c>
      <c r="Q6" s="57" t="s">
        <v>48</v>
      </c>
      <c r="R6" s="66" t="s">
        <v>3</v>
      </c>
      <c r="S6" s="98"/>
      <c r="T6" s="4" t="s">
        <v>47</v>
      </c>
      <c r="U6" s="4" t="s">
        <v>48</v>
      </c>
      <c r="V6" s="2" t="s">
        <v>3</v>
      </c>
      <c r="W6" s="21"/>
    </row>
    <row r="7" spans="1:29" x14ac:dyDescent="0.2">
      <c r="A7" s="40">
        <v>1</v>
      </c>
      <c r="B7" s="40">
        <v>2</v>
      </c>
      <c r="C7" s="41" t="s">
        <v>8</v>
      </c>
      <c r="D7" s="41" t="s">
        <v>11</v>
      </c>
      <c r="E7" s="41" t="s">
        <v>12</v>
      </c>
      <c r="F7" s="41" t="s">
        <v>14</v>
      </c>
      <c r="G7" s="40">
        <v>7</v>
      </c>
      <c r="H7" s="40"/>
      <c r="I7" s="40"/>
      <c r="J7" s="40"/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  <c r="R7" s="40">
        <v>15</v>
      </c>
      <c r="S7" s="40">
        <v>16</v>
      </c>
      <c r="T7" s="40">
        <v>17</v>
      </c>
      <c r="U7" s="40">
        <v>18</v>
      </c>
      <c r="V7" s="40">
        <v>19</v>
      </c>
      <c r="W7" s="22"/>
    </row>
    <row r="8" spans="1:29" ht="48" customHeight="1" x14ac:dyDescent="0.2">
      <c r="A8" s="2"/>
      <c r="B8" s="18" t="s">
        <v>6</v>
      </c>
      <c r="C8" s="31"/>
      <c r="D8" s="31"/>
      <c r="E8" s="31"/>
      <c r="F8" s="31"/>
      <c r="G8" s="8">
        <f>H8+I8+J8</f>
        <v>5182196.7999999989</v>
      </c>
      <c r="H8" s="8">
        <f>H9+H69+H85+H104+H115+H120+H128</f>
        <v>163350.1</v>
      </c>
      <c r="I8" s="8">
        <f t="shared" ref="I8:J8" si="0">I9+I69+I85+I104+I115+I120+I128</f>
        <v>5018846.6999999993</v>
      </c>
      <c r="J8" s="8">
        <f t="shared" si="0"/>
        <v>0</v>
      </c>
      <c r="K8" s="8">
        <f>L8+M8+N8</f>
        <v>5168904.5999999996</v>
      </c>
      <c r="L8" s="8">
        <f t="shared" ref="L8:N8" si="1">L9+L69+L85+L104+L115+L120+L128</f>
        <v>163350.1</v>
      </c>
      <c r="M8" s="8">
        <f t="shared" si="1"/>
        <v>5005554.5</v>
      </c>
      <c r="N8" s="8">
        <f t="shared" si="1"/>
        <v>0</v>
      </c>
      <c r="O8" s="8">
        <f>SUM(P8:R8)</f>
        <v>5138027.33</v>
      </c>
      <c r="P8" s="8">
        <f t="shared" ref="P8:R8" si="2">P9+P69+P85+P104+P115+P120+P128</f>
        <v>161181.29999999999</v>
      </c>
      <c r="Q8" s="8">
        <f t="shared" si="2"/>
        <v>4976846.03</v>
      </c>
      <c r="R8" s="8">
        <f t="shared" si="2"/>
        <v>0</v>
      </c>
      <c r="S8" s="8">
        <f>SUM(T8:V8)</f>
        <v>5133115.53</v>
      </c>
      <c r="T8" s="8">
        <f t="shared" ref="T8:V8" si="3">T9+T69+T85+T104+T115+T120+T128</f>
        <v>159564</v>
      </c>
      <c r="U8" s="8">
        <f t="shared" si="3"/>
        <v>4973551.53</v>
      </c>
      <c r="V8" s="8">
        <f t="shared" si="3"/>
        <v>0</v>
      </c>
      <c r="W8" s="23">
        <f>S8*100/K8</f>
        <v>99.30760823095865</v>
      </c>
      <c r="Y8" s="54"/>
      <c r="Z8" s="54"/>
    </row>
    <row r="9" spans="1:29" ht="60" customHeight="1" x14ac:dyDescent="0.2">
      <c r="A9" s="103" t="s">
        <v>116</v>
      </c>
      <c r="B9" s="103"/>
      <c r="C9" s="32"/>
      <c r="D9" s="32"/>
      <c r="E9" s="32"/>
      <c r="F9" s="32"/>
      <c r="G9" s="11">
        <f>SUM(H9:J9)</f>
        <v>4028233.3</v>
      </c>
      <c r="H9" s="11">
        <f>H10+H17+H28+H35+H38+H40+H44+H47+H51+H53+H57+H59+H61+H65+H67</f>
        <v>11891.2</v>
      </c>
      <c r="I9" s="11">
        <f>I10+I17+I28+I35+I38+I40+I44+I47+I51+I53+I57+I59+I61+I65+I67</f>
        <v>4016342.0999999996</v>
      </c>
      <c r="J9" s="11">
        <f t="shared" ref="J9" si="4">J10+J17+J28+J35+J38+J40+J44+J47+J51+J53+J57+J59+J61+J65+J67</f>
        <v>0</v>
      </c>
      <c r="K9" s="11">
        <f>SUM(L9:N9)</f>
        <v>4013386.6</v>
      </c>
      <c r="L9" s="11">
        <f t="shared" ref="L9:N9" si="5">L10+L17+L28+L35+L38+L40+L44+L47+L51+L53+L57+L59+L61+L65+L67</f>
        <v>11891.2</v>
      </c>
      <c r="M9" s="11">
        <f t="shared" si="5"/>
        <v>4001495.4</v>
      </c>
      <c r="N9" s="11">
        <f t="shared" si="5"/>
        <v>0</v>
      </c>
      <c r="O9" s="11">
        <f>SUM(P9:R9)</f>
        <v>4000315.6300000004</v>
      </c>
      <c r="P9" s="11">
        <f t="shared" ref="P9:R9" si="6">P10+P17+P28+P35+P38+P40+P44+P47+P51+P53+P57+P59+P61+P65+P67</f>
        <v>11523.6</v>
      </c>
      <c r="Q9" s="11">
        <f t="shared" si="6"/>
        <v>3988792.0300000003</v>
      </c>
      <c r="R9" s="11">
        <f t="shared" si="6"/>
        <v>0</v>
      </c>
      <c r="S9" s="11">
        <f>SUM(T9:V9)</f>
        <v>3998180.83</v>
      </c>
      <c r="T9" s="11">
        <f t="shared" ref="T9:U9" si="7">T10+T17+T28+T35+T38+T40+T44+T47+T51+T53+T57+T59+T61+T65+T67</f>
        <v>11523.6</v>
      </c>
      <c r="U9" s="11">
        <f t="shared" si="7"/>
        <v>3986657.23</v>
      </c>
      <c r="V9" s="11">
        <f>V10+V17+V28+V35+V38+V40+V44+V47+V51+V53+V57+V59+V61+V65+V67</f>
        <v>0</v>
      </c>
      <c r="W9" s="23">
        <f t="shared" ref="W9:W72" si="8">S9*100/K9</f>
        <v>99.621123716314798</v>
      </c>
      <c r="Y9" s="54"/>
      <c r="Z9" s="54"/>
    </row>
    <row r="10" spans="1:29" ht="39" customHeight="1" x14ac:dyDescent="0.2">
      <c r="A10" s="25">
        <v>1</v>
      </c>
      <c r="B10" s="26" t="s">
        <v>9</v>
      </c>
      <c r="C10" s="25"/>
      <c r="D10" s="25"/>
      <c r="E10" s="25"/>
      <c r="F10" s="25"/>
      <c r="G10" s="14">
        <f>SUM(H10:J10)</f>
        <v>3716195.4</v>
      </c>
      <c r="H10" s="6">
        <f>SUM(H11:H16)</f>
        <v>0</v>
      </c>
      <c r="I10" s="6">
        <f t="shared" ref="I10:J10" si="9">SUM(I11:I16)</f>
        <v>3716195.4</v>
      </c>
      <c r="J10" s="6">
        <f t="shared" si="9"/>
        <v>0</v>
      </c>
      <c r="K10" s="6">
        <f>SUM(L10:N10)</f>
        <v>3723650</v>
      </c>
      <c r="L10" s="6">
        <f t="shared" ref="L10:N10" si="10">SUM(L11:L16)</f>
        <v>0</v>
      </c>
      <c r="M10" s="6">
        <f t="shared" si="10"/>
        <v>3723650</v>
      </c>
      <c r="N10" s="6">
        <f t="shared" si="10"/>
        <v>0</v>
      </c>
      <c r="O10" s="6">
        <f>SUM(P10:R10)</f>
        <v>3723079</v>
      </c>
      <c r="P10" s="6">
        <f t="shared" ref="P10:R10" si="11">SUM(P11:P16)</f>
        <v>0</v>
      </c>
      <c r="Q10" s="6">
        <f t="shared" si="11"/>
        <v>3723079</v>
      </c>
      <c r="R10" s="6">
        <f t="shared" si="11"/>
        <v>0</v>
      </c>
      <c r="S10" s="6">
        <f>SUM(T10:V10)</f>
        <v>3723070.6</v>
      </c>
      <c r="T10" s="6">
        <f t="shared" ref="T10:V10" si="12">SUM(T11:T16)</f>
        <v>0</v>
      </c>
      <c r="U10" s="6">
        <f t="shared" si="12"/>
        <v>3723070.6</v>
      </c>
      <c r="V10" s="6">
        <f t="shared" si="12"/>
        <v>0</v>
      </c>
      <c r="W10" s="23">
        <f t="shared" si="8"/>
        <v>99.98443999838868</v>
      </c>
      <c r="Y10" s="54"/>
      <c r="Z10" s="54"/>
      <c r="AA10" s="50"/>
      <c r="AB10" s="50"/>
      <c r="AC10" s="50"/>
    </row>
    <row r="11" spans="1:29" ht="63.75" customHeight="1" x14ac:dyDescent="0.2">
      <c r="A11" s="27" t="s">
        <v>28</v>
      </c>
      <c r="B11" s="28" t="s">
        <v>82</v>
      </c>
      <c r="C11" s="33" t="s">
        <v>195</v>
      </c>
      <c r="D11" s="33"/>
      <c r="E11" s="33"/>
      <c r="F11" s="33" t="s">
        <v>54</v>
      </c>
      <c r="G11" s="10">
        <f>H11+I11+J11</f>
        <v>3702335.4</v>
      </c>
      <c r="H11" s="7"/>
      <c r="I11" s="10">
        <v>3702335.4</v>
      </c>
      <c r="J11" s="7">
        <v>0</v>
      </c>
      <c r="K11" s="7">
        <f>SUM(L11:N11)</f>
        <v>3709895.4</v>
      </c>
      <c r="L11" s="7"/>
      <c r="M11" s="10">
        <v>3709895.4</v>
      </c>
      <c r="N11" s="7">
        <v>0</v>
      </c>
      <c r="O11" s="7">
        <f>SUM(P11:R11)</f>
        <v>3709895.4</v>
      </c>
      <c r="P11" s="7">
        <f>T11</f>
        <v>0</v>
      </c>
      <c r="Q11" s="37">
        <v>3709895.4</v>
      </c>
      <c r="R11" s="7"/>
      <c r="S11" s="7">
        <f>SUM(T11:V11)</f>
        <v>3709887</v>
      </c>
      <c r="T11" s="7"/>
      <c r="U11" s="37">
        <v>3709887</v>
      </c>
      <c r="V11" s="7"/>
      <c r="W11" s="23">
        <f t="shared" si="8"/>
        <v>99.999773578521925</v>
      </c>
      <c r="Y11" s="86"/>
      <c r="Z11" s="86"/>
      <c r="AA11" s="50"/>
      <c r="AB11" s="50"/>
      <c r="AC11" s="50"/>
    </row>
    <row r="12" spans="1:29" ht="15.75" customHeight="1" x14ac:dyDescent="0.2">
      <c r="A12" s="89" t="s">
        <v>29</v>
      </c>
      <c r="B12" s="105" t="s">
        <v>83</v>
      </c>
      <c r="C12" s="33" t="s">
        <v>194</v>
      </c>
      <c r="D12" s="33"/>
      <c r="E12" s="33"/>
      <c r="F12" s="33" t="s">
        <v>196</v>
      </c>
      <c r="G12" s="10">
        <f>H12+I12+J12</f>
        <v>1027.5</v>
      </c>
      <c r="H12" s="7"/>
      <c r="I12" s="10">
        <v>1027.5</v>
      </c>
      <c r="J12" s="7"/>
      <c r="K12" s="7">
        <f>SUM(L12:N12)</f>
        <v>922.1</v>
      </c>
      <c r="L12" s="7"/>
      <c r="M12" s="10">
        <v>922.1</v>
      </c>
      <c r="N12" s="7"/>
      <c r="O12" s="7">
        <f>SUM(P12:R12)</f>
        <v>745</v>
      </c>
      <c r="P12" s="7">
        <f t="shared" ref="P12:P16" si="13">T12</f>
        <v>0</v>
      </c>
      <c r="Q12" s="37">
        <v>745</v>
      </c>
      <c r="R12" s="7"/>
      <c r="S12" s="7">
        <f>SUM(T12:V12)</f>
        <v>745</v>
      </c>
      <c r="T12" s="7"/>
      <c r="U12" s="7">
        <f>Q12</f>
        <v>745</v>
      </c>
      <c r="V12" s="7"/>
      <c r="W12" s="23">
        <f t="shared" si="8"/>
        <v>80.793840147489419</v>
      </c>
      <c r="Y12" s="54"/>
      <c r="Z12" s="54"/>
      <c r="AA12" s="50"/>
      <c r="AB12" s="50"/>
      <c r="AC12" s="50"/>
    </row>
    <row r="13" spans="1:29" ht="15.75" customHeight="1" x14ac:dyDescent="0.2">
      <c r="A13" s="93"/>
      <c r="B13" s="106"/>
      <c r="C13" s="33" t="s">
        <v>194</v>
      </c>
      <c r="D13" s="33"/>
      <c r="E13" s="33"/>
      <c r="F13" s="33" t="s">
        <v>71</v>
      </c>
      <c r="G13" s="10">
        <f t="shared" ref="G13:G27" si="14">H13+I13+J13</f>
        <v>474.7</v>
      </c>
      <c r="H13" s="7"/>
      <c r="I13" s="10">
        <v>474.7</v>
      </c>
      <c r="J13" s="7"/>
      <c r="K13" s="7">
        <f t="shared" ref="K13:K16" si="15">SUM(L13:N13)</f>
        <v>474.7</v>
      </c>
      <c r="L13" s="7"/>
      <c r="M13" s="10">
        <v>474.7</v>
      </c>
      <c r="N13" s="7"/>
      <c r="O13" s="7">
        <f t="shared" ref="O13:O16" si="16">SUM(P13:R13)</f>
        <v>466.6</v>
      </c>
      <c r="P13" s="7">
        <f t="shared" si="13"/>
        <v>0</v>
      </c>
      <c r="Q13" s="37">
        <v>466.6</v>
      </c>
      <c r="R13" s="7"/>
      <c r="S13" s="7">
        <f t="shared" ref="S13:S16" si="17">SUM(T13:V13)</f>
        <v>466.6</v>
      </c>
      <c r="T13" s="7"/>
      <c r="U13" s="7">
        <f t="shared" ref="U13:U15" si="18">Q13</f>
        <v>466.6</v>
      </c>
      <c r="V13" s="7"/>
      <c r="W13" s="23">
        <f t="shared" si="8"/>
        <v>98.293659153149363</v>
      </c>
      <c r="Y13" s="54"/>
      <c r="Z13" s="54"/>
      <c r="AA13" s="50"/>
      <c r="AB13" s="50"/>
      <c r="AC13" s="50"/>
    </row>
    <row r="14" spans="1:29" ht="15.75" customHeight="1" x14ac:dyDescent="0.2">
      <c r="A14" s="93"/>
      <c r="B14" s="106"/>
      <c r="C14" s="33" t="s">
        <v>194</v>
      </c>
      <c r="D14" s="33"/>
      <c r="E14" s="33"/>
      <c r="F14" s="33" t="s">
        <v>58</v>
      </c>
      <c r="G14" s="10">
        <f t="shared" si="14"/>
        <v>10397.799999999999</v>
      </c>
      <c r="H14" s="7"/>
      <c r="I14" s="10">
        <v>10397.799999999999</v>
      </c>
      <c r="J14" s="7"/>
      <c r="K14" s="7">
        <f t="shared" si="15"/>
        <v>10397.799999999999</v>
      </c>
      <c r="L14" s="7"/>
      <c r="M14" s="10">
        <v>10397.799999999999</v>
      </c>
      <c r="N14" s="7"/>
      <c r="O14" s="7">
        <f t="shared" si="16"/>
        <v>10067.700000000001</v>
      </c>
      <c r="P14" s="7">
        <f t="shared" si="13"/>
        <v>0</v>
      </c>
      <c r="Q14" s="37">
        <v>10067.700000000001</v>
      </c>
      <c r="R14" s="7"/>
      <c r="S14" s="7">
        <f t="shared" si="17"/>
        <v>10067.700000000001</v>
      </c>
      <c r="T14" s="7"/>
      <c r="U14" s="7">
        <f t="shared" si="18"/>
        <v>10067.700000000001</v>
      </c>
      <c r="V14" s="7"/>
      <c r="W14" s="23">
        <f t="shared" si="8"/>
        <v>96.825289965184965</v>
      </c>
      <c r="Y14" s="54"/>
      <c r="Z14" s="54"/>
      <c r="AA14" s="50"/>
      <c r="AB14" s="50"/>
      <c r="AC14" s="50"/>
    </row>
    <row r="15" spans="1:29" ht="15.75" customHeight="1" x14ac:dyDescent="0.2">
      <c r="A15" s="90"/>
      <c r="B15" s="107"/>
      <c r="C15" s="33" t="s">
        <v>194</v>
      </c>
      <c r="D15" s="33"/>
      <c r="E15" s="33"/>
      <c r="F15" s="33" t="s">
        <v>56</v>
      </c>
      <c r="G15" s="10">
        <f t="shared" si="14"/>
        <v>1960</v>
      </c>
      <c r="H15" s="7"/>
      <c r="I15" s="10">
        <v>1960</v>
      </c>
      <c r="J15" s="7"/>
      <c r="K15" s="7">
        <f t="shared" si="15"/>
        <v>1960</v>
      </c>
      <c r="L15" s="7"/>
      <c r="M15" s="10">
        <v>1960</v>
      </c>
      <c r="N15" s="7"/>
      <c r="O15" s="7">
        <f t="shared" si="16"/>
        <v>1904.3</v>
      </c>
      <c r="P15" s="7">
        <f t="shared" si="13"/>
        <v>0</v>
      </c>
      <c r="Q15" s="37">
        <v>1904.3</v>
      </c>
      <c r="R15" s="7"/>
      <c r="S15" s="7">
        <f t="shared" si="17"/>
        <v>1904.3</v>
      </c>
      <c r="T15" s="7"/>
      <c r="U15" s="7">
        <f t="shared" si="18"/>
        <v>1904.3</v>
      </c>
      <c r="V15" s="7"/>
      <c r="W15" s="23">
        <f t="shared" si="8"/>
        <v>97.158163265306129</v>
      </c>
      <c r="Y15" s="54"/>
      <c r="Z15" s="54"/>
      <c r="AA15" s="50"/>
      <c r="AB15" s="50"/>
      <c r="AC15" s="50"/>
    </row>
    <row r="16" spans="1:29" ht="68.25" hidden="1" customHeight="1" x14ac:dyDescent="0.2">
      <c r="A16" s="46" t="s">
        <v>34</v>
      </c>
      <c r="B16" s="29"/>
      <c r="C16" s="33"/>
      <c r="D16" s="33"/>
      <c r="E16" s="33"/>
      <c r="F16" s="33"/>
      <c r="G16" s="10">
        <f t="shared" si="14"/>
        <v>0</v>
      </c>
      <c r="H16" s="7"/>
      <c r="I16" s="10"/>
      <c r="J16" s="7"/>
      <c r="K16" s="7">
        <f t="shared" si="15"/>
        <v>0</v>
      </c>
      <c r="L16" s="7"/>
      <c r="M16" s="10"/>
      <c r="N16" s="7"/>
      <c r="O16" s="7">
        <f t="shared" si="16"/>
        <v>0</v>
      </c>
      <c r="P16" s="7">
        <f t="shared" si="13"/>
        <v>0</v>
      </c>
      <c r="Q16" s="7">
        <f t="shared" ref="Q16" si="19">U16</f>
        <v>0</v>
      </c>
      <c r="R16" s="7"/>
      <c r="S16" s="7">
        <f t="shared" si="17"/>
        <v>0</v>
      </c>
      <c r="T16" s="7"/>
      <c r="U16" s="7"/>
      <c r="V16" s="7"/>
      <c r="W16" s="23" t="e">
        <f t="shared" si="8"/>
        <v>#DIV/0!</v>
      </c>
      <c r="Y16" s="54"/>
      <c r="Z16" s="54"/>
      <c r="AA16" s="50"/>
      <c r="AB16" s="50"/>
      <c r="AC16" s="50"/>
    </row>
    <row r="17" spans="1:29" ht="39" customHeight="1" x14ac:dyDescent="0.2">
      <c r="A17" s="25" t="s">
        <v>7</v>
      </c>
      <c r="B17" s="26" t="s">
        <v>117</v>
      </c>
      <c r="C17" s="25"/>
      <c r="D17" s="25"/>
      <c r="E17" s="25"/>
      <c r="F17" s="25"/>
      <c r="G17" s="14">
        <f t="shared" si="14"/>
        <v>143155.60000000003</v>
      </c>
      <c r="H17" s="6">
        <f>SUM(H18:H27)</f>
        <v>313</v>
      </c>
      <c r="I17" s="6">
        <f>SUM(I18:I27)</f>
        <v>142842.60000000003</v>
      </c>
      <c r="J17" s="6">
        <f>SUM(J18:J27)</f>
        <v>0</v>
      </c>
      <c r="K17" s="6">
        <f>L17+M17+N17</f>
        <v>120268.59999999999</v>
      </c>
      <c r="L17" s="6">
        <f>SUM(L18:L27)</f>
        <v>313</v>
      </c>
      <c r="M17" s="6">
        <f>SUM(M18:M27)</f>
        <v>119955.59999999999</v>
      </c>
      <c r="N17" s="6">
        <f>SUM(N18:N27)</f>
        <v>0</v>
      </c>
      <c r="O17" s="6">
        <f>P17+Q17+R17</f>
        <v>109206.9</v>
      </c>
      <c r="P17" s="6">
        <f>SUM(P18:P27)</f>
        <v>311.39999999999998</v>
      </c>
      <c r="Q17" s="6">
        <f>SUM(Q18:Q27)</f>
        <v>108895.5</v>
      </c>
      <c r="R17" s="6">
        <f>SUM(R18:R27)</f>
        <v>0</v>
      </c>
      <c r="S17" s="6">
        <f>T17+U17+V17</f>
        <v>108511.70000000001</v>
      </c>
      <c r="T17" s="6">
        <f>SUM(T18:T27)</f>
        <v>311.39999999999998</v>
      </c>
      <c r="U17" s="6">
        <f>SUM(U18:U27)</f>
        <v>108200.30000000002</v>
      </c>
      <c r="V17" s="6">
        <f>SUM(V18:V27)</f>
        <v>0</v>
      </c>
      <c r="W17" s="23">
        <f t="shared" si="8"/>
        <v>90.224464240874198</v>
      </c>
      <c r="Y17" s="54"/>
      <c r="Z17" s="54"/>
      <c r="AA17" s="50"/>
      <c r="AB17" s="50"/>
      <c r="AC17" s="50"/>
    </row>
    <row r="18" spans="1:29" ht="87.75" customHeight="1" x14ac:dyDescent="0.2">
      <c r="A18" s="27" t="s">
        <v>31</v>
      </c>
      <c r="B18" s="29" t="s">
        <v>84</v>
      </c>
      <c r="C18" s="33" t="s">
        <v>197</v>
      </c>
      <c r="D18" s="33"/>
      <c r="E18" s="33"/>
      <c r="F18" s="33" t="s">
        <v>54</v>
      </c>
      <c r="G18" s="10">
        <f t="shared" si="14"/>
        <v>6559.3</v>
      </c>
      <c r="H18" s="7"/>
      <c r="I18" s="10">
        <v>6559.3</v>
      </c>
      <c r="J18" s="7">
        <v>0</v>
      </c>
      <c r="K18" s="7">
        <f t="shared" ref="K18:K27" si="20">SUM(L18:N18)</f>
        <v>6559.3</v>
      </c>
      <c r="L18" s="7"/>
      <c r="M18" s="10">
        <v>6559.3</v>
      </c>
      <c r="N18" s="7"/>
      <c r="O18" s="7">
        <f t="shared" ref="O18:O27" si="21">SUM(P18:R18)</f>
        <v>4294.3</v>
      </c>
      <c r="P18" s="7">
        <f>T18</f>
        <v>0</v>
      </c>
      <c r="Q18" s="37">
        <v>4294.3</v>
      </c>
      <c r="R18" s="7"/>
      <c r="S18" s="7">
        <f t="shared" ref="S18:S27" si="22">SUM(T18:V18)</f>
        <v>3599.1</v>
      </c>
      <c r="T18" s="7"/>
      <c r="U18" s="7">
        <v>3599.1</v>
      </c>
      <c r="V18" s="7"/>
      <c r="W18" s="23">
        <f t="shared" si="8"/>
        <v>54.870184318448615</v>
      </c>
      <c r="Y18" s="84"/>
      <c r="Z18" s="84"/>
      <c r="AA18" s="85"/>
      <c r="AB18" s="50"/>
      <c r="AC18" s="50"/>
    </row>
    <row r="19" spans="1:29" ht="49.5" customHeight="1" x14ac:dyDescent="0.2">
      <c r="A19" s="27" t="s">
        <v>35</v>
      </c>
      <c r="B19" s="29" t="s">
        <v>85</v>
      </c>
      <c r="C19" s="33" t="s">
        <v>198</v>
      </c>
      <c r="D19" s="33"/>
      <c r="E19" s="33"/>
      <c r="F19" s="33" t="s">
        <v>55</v>
      </c>
      <c r="G19" s="10">
        <f t="shared" si="14"/>
        <v>100000</v>
      </c>
      <c r="H19" s="7"/>
      <c r="I19" s="10">
        <v>100000</v>
      </c>
      <c r="J19" s="7">
        <v>0</v>
      </c>
      <c r="K19" s="7">
        <f t="shared" si="20"/>
        <v>77953</v>
      </c>
      <c r="L19" s="7"/>
      <c r="M19" s="10">
        <v>77953</v>
      </c>
      <c r="N19" s="7"/>
      <c r="O19" s="7">
        <f t="shared" si="21"/>
        <v>69427.100000000006</v>
      </c>
      <c r="P19" s="7"/>
      <c r="Q19" s="37">
        <v>69427.100000000006</v>
      </c>
      <c r="R19" s="7"/>
      <c r="S19" s="7">
        <f t="shared" si="22"/>
        <v>69427.100000000006</v>
      </c>
      <c r="T19" s="7"/>
      <c r="U19" s="7">
        <f t="shared" ref="U19:U27" si="23">Q19</f>
        <v>69427.100000000006</v>
      </c>
      <c r="V19" s="7"/>
      <c r="W19" s="23">
        <f t="shared" si="8"/>
        <v>89.062768591330681</v>
      </c>
      <c r="Y19" s="54"/>
      <c r="Z19" s="54"/>
      <c r="AA19" s="50"/>
      <c r="AB19" s="50"/>
      <c r="AC19" s="50"/>
    </row>
    <row r="20" spans="1:29" ht="45" customHeight="1" x14ac:dyDescent="0.2">
      <c r="A20" s="27" t="s">
        <v>36</v>
      </c>
      <c r="B20" s="29" t="s">
        <v>118</v>
      </c>
      <c r="C20" s="33" t="s">
        <v>199</v>
      </c>
      <c r="D20" s="33"/>
      <c r="E20" s="33"/>
      <c r="F20" s="33" t="s">
        <v>56</v>
      </c>
      <c r="G20" s="10">
        <f t="shared" si="14"/>
        <v>16700</v>
      </c>
      <c r="H20" s="7"/>
      <c r="I20" s="10">
        <f t="shared" ref="I20:I27" si="24">M20</f>
        <v>16700</v>
      </c>
      <c r="J20" s="7"/>
      <c r="K20" s="7">
        <f t="shared" si="20"/>
        <v>16700</v>
      </c>
      <c r="L20" s="7"/>
      <c r="M20" s="10">
        <v>16700</v>
      </c>
      <c r="N20" s="7"/>
      <c r="O20" s="7">
        <f t="shared" si="21"/>
        <v>16698.599999999999</v>
      </c>
      <c r="P20" s="7"/>
      <c r="Q20" s="37">
        <v>16698.599999999999</v>
      </c>
      <c r="R20" s="7"/>
      <c r="S20" s="7">
        <f t="shared" si="22"/>
        <v>16698.599999999999</v>
      </c>
      <c r="T20" s="7"/>
      <c r="U20" s="7">
        <f t="shared" si="23"/>
        <v>16698.599999999999</v>
      </c>
      <c r="V20" s="7"/>
      <c r="W20" s="23">
        <f t="shared" si="8"/>
        <v>99.991616766467047</v>
      </c>
      <c r="Y20" s="54"/>
      <c r="Z20" s="54"/>
      <c r="AA20" s="50"/>
      <c r="AB20" s="50"/>
      <c r="AC20" s="50"/>
    </row>
    <row r="21" spans="1:29" ht="42.75" customHeight="1" x14ac:dyDescent="0.2">
      <c r="A21" s="27" t="s">
        <v>37</v>
      </c>
      <c r="B21" s="29" t="s">
        <v>86</v>
      </c>
      <c r="C21" s="33" t="s">
        <v>200</v>
      </c>
      <c r="D21" s="33"/>
      <c r="E21" s="33"/>
      <c r="F21" s="33" t="s">
        <v>56</v>
      </c>
      <c r="G21" s="10">
        <f t="shared" si="14"/>
        <v>4000</v>
      </c>
      <c r="H21" s="7"/>
      <c r="I21" s="10">
        <f t="shared" si="24"/>
        <v>4000</v>
      </c>
      <c r="J21" s="7"/>
      <c r="K21" s="7">
        <f t="shared" si="20"/>
        <v>4000</v>
      </c>
      <c r="L21" s="7"/>
      <c r="M21" s="10">
        <v>4000</v>
      </c>
      <c r="N21" s="7"/>
      <c r="O21" s="7">
        <f t="shared" si="21"/>
        <v>4000</v>
      </c>
      <c r="P21" s="7"/>
      <c r="Q21" s="37">
        <v>4000</v>
      </c>
      <c r="R21" s="7"/>
      <c r="S21" s="7">
        <f t="shared" si="22"/>
        <v>4000</v>
      </c>
      <c r="T21" s="7"/>
      <c r="U21" s="7">
        <f t="shared" si="23"/>
        <v>4000</v>
      </c>
      <c r="V21" s="7"/>
      <c r="W21" s="23">
        <f t="shared" si="8"/>
        <v>100</v>
      </c>
      <c r="Y21" s="54"/>
      <c r="Z21" s="54"/>
      <c r="AA21" s="50"/>
      <c r="AB21" s="50"/>
      <c r="AC21" s="50"/>
    </row>
    <row r="22" spans="1:29" ht="49.5" customHeight="1" x14ac:dyDescent="0.2">
      <c r="A22" s="27" t="s">
        <v>38</v>
      </c>
      <c r="B22" s="29" t="s">
        <v>112</v>
      </c>
      <c r="C22" s="33" t="s">
        <v>201</v>
      </c>
      <c r="D22" s="33"/>
      <c r="E22" s="33"/>
      <c r="F22" s="33" t="s">
        <v>56</v>
      </c>
      <c r="G22" s="10">
        <f t="shared" si="14"/>
        <v>4530.3999999999996</v>
      </c>
      <c r="H22" s="7"/>
      <c r="I22" s="10">
        <v>4530.3999999999996</v>
      </c>
      <c r="J22" s="7"/>
      <c r="K22" s="7">
        <f t="shared" si="20"/>
        <v>4530.3999999999996</v>
      </c>
      <c r="L22" s="7"/>
      <c r="M22" s="10">
        <v>4530.3999999999996</v>
      </c>
      <c r="N22" s="7"/>
      <c r="O22" s="7">
        <f t="shared" si="21"/>
        <v>4530.2</v>
      </c>
      <c r="P22" s="7"/>
      <c r="Q22" s="37">
        <v>4530.2</v>
      </c>
      <c r="R22" s="7"/>
      <c r="S22" s="7">
        <f t="shared" si="22"/>
        <v>4530.2</v>
      </c>
      <c r="T22" s="7"/>
      <c r="U22" s="7">
        <f t="shared" si="23"/>
        <v>4530.2</v>
      </c>
      <c r="V22" s="7"/>
      <c r="W22" s="23">
        <f t="shared" si="8"/>
        <v>99.995585378774507</v>
      </c>
      <c r="Y22" s="54"/>
      <c r="Z22" s="54"/>
      <c r="AA22" s="50"/>
      <c r="AB22" s="50"/>
      <c r="AC22" s="50"/>
    </row>
    <row r="23" spans="1:29" ht="40.5" customHeight="1" x14ac:dyDescent="0.2">
      <c r="A23" s="27" t="s">
        <v>39</v>
      </c>
      <c r="B23" s="29" t="s">
        <v>106</v>
      </c>
      <c r="C23" s="33" t="s">
        <v>202</v>
      </c>
      <c r="D23" s="33"/>
      <c r="E23" s="33"/>
      <c r="F23" s="33" t="s">
        <v>56</v>
      </c>
      <c r="G23" s="10">
        <f t="shared" si="14"/>
        <v>1900</v>
      </c>
      <c r="H23" s="7"/>
      <c r="I23" s="10">
        <v>1900</v>
      </c>
      <c r="J23" s="7"/>
      <c r="K23" s="7">
        <f t="shared" si="20"/>
        <v>1660</v>
      </c>
      <c r="L23" s="7"/>
      <c r="M23" s="10">
        <v>1660</v>
      </c>
      <c r="N23" s="7"/>
      <c r="O23" s="7">
        <f t="shared" si="21"/>
        <v>1638.7</v>
      </c>
      <c r="P23" s="7">
        <f>T23</f>
        <v>0</v>
      </c>
      <c r="Q23" s="37">
        <v>1638.7</v>
      </c>
      <c r="R23" s="7"/>
      <c r="S23" s="7">
        <f t="shared" si="22"/>
        <v>1638.7</v>
      </c>
      <c r="T23" s="7"/>
      <c r="U23" s="7">
        <f t="shared" si="23"/>
        <v>1638.7</v>
      </c>
      <c r="V23" s="7"/>
      <c r="W23" s="23">
        <f t="shared" si="8"/>
        <v>98.716867469879517</v>
      </c>
      <c r="Y23" s="54"/>
      <c r="Z23" s="54"/>
      <c r="AA23" s="50"/>
      <c r="AB23" s="50"/>
      <c r="AC23" s="50"/>
    </row>
    <row r="24" spans="1:29" ht="69" customHeight="1" x14ac:dyDescent="0.2">
      <c r="A24" s="27" t="s">
        <v>40</v>
      </c>
      <c r="B24" s="29" t="s">
        <v>119</v>
      </c>
      <c r="C24" s="33" t="s">
        <v>203</v>
      </c>
      <c r="D24" s="33"/>
      <c r="E24" s="33"/>
      <c r="F24" s="33" t="s">
        <v>57</v>
      </c>
      <c r="G24" s="10">
        <f t="shared" si="14"/>
        <v>5000</v>
      </c>
      <c r="H24" s="7"/>
      <c r="I24" s="10">
        <f t="shared" si="24"/>
        <v>5000</v>
      </c>
      <c r="J24" s="7"/>
      <c r="K24" s="7">
        <f t="shared" si="20"/>
        <v>5000</v>
      </c>
      <c r="L24" s="7"/>
      <c r="M24" s="10">
        <v>5000</v>
      </c>
      <c r="N24" s="7"/>
      <c r="O24" s="7">
        <f t="shared" si="21"/>
        <v>4810.3</v>
      </c>
      <c r="P24" s="7">
        <f t="shared" ref="P24:P25" si="25">T24</f>
        <v>0</v>
      </c>
      <c r="Q24" s="7">
        <v>4810.3</v>
      </c>
      <c r="R24" s="7"/>
      <c r="S24" s="7">
        <f t="shared" si="22"/>
        <v>4810.3</v>
      </c>
      <c r="T24" s="7"/>
      <c r="U24" s="7">
        <f t="shared" si="23"/>
        <v>4810.3</v>
      </c>
      <c r="V24" s="7"/>
      <c r="W24" s="23">
        <f t="shared" si="8"/>
        <v>96.206000000000003</v>
      </c>
      <c r="Y24" s="54"/>
      <c r="Z24" s="54"/>
      <c r="AA24" s="50"/>
      <c r="AB24" s="50"/>
      <c r="AC24" s="50"/>
    </row>
    <row r="25" spans="1:29" ht="38.25" customHeight="1" x14ac:dyDescent="0.2">
      <c r="A25" s="27" t="s">
        <v>41</v>
      </c>
      <c r="B25" s="29" t="s">
        <v>120</v>
      </c>
      <c r="C25" s="33" t="s">
        <v>204</v>
      </c>
      <c r="D25" s="33"/>
      <c r="E25" s="33"/>
      <c r="F25" s="33" t="s">
        <v>57</v>
      </c>
      <c r="G25" s="10">
        <f t="shared" si="14"/>
        <v>1000</v>
      </c>
      <c r="H25" s="7"/>
      <c r="I25" s="10">
        <f t="shared" si="24"/>
        <v>1000</v>
      </c>
      <c r="J25" s="7"/>
      <c r="K25" s="7">
        <f t="shared" si="20"/>
        <v>1000</v>
      </c>
      <c r="L25" s="7"/>
      <c r="M25" s="10">
        <v>1000</v>
      </c>
      <c r="N25" s="7"/>
      <c r="O25" s="7">
        <f t="shared" si="21"/>
        <v>1000</v>
      </c>
      <c r="P25" s="7">
        <f t="shared" si="25"/>
        <v>0</v>
      </c>
      <c r="Q25" s="7">
        <v>1000</v>
      </c>
      <c r="R25" s="7"/>
      <c r="S25" s="7">
        <f t="shared" si="22"/>
        <v>1000</v>
      </c>
      <c r="T25" s="7"/>
      <c r="U25" s="7">
        <f t="shared" si="23"/>
        <v>1000</v>
      </c>
      <c r="V25" s="7"/>
      <c r="W25" s="23">
        <f t="shared" si="8"/>
        <v>100</v>
      </c>
      <c r="X25" s="48"/>
      <c r="Y25" s="54"/>
      <c r="Z25" s="54"/>
      <c r="AA25" s="50"/>
      <c r="AB25" s="50"/>
      <c r="AC25" s="50"/>
    </row>
    <row r="26" spans="1:29" ht="36" customHeight="1" x14ac:dyDescent="0.2">
      <c r="A26" s="27" t="s">
        <v>105</v>
      </c>
      <c r="B26" s="29" t="s">
        <v>121</v>
      </c>
      <c r="C26" s="33" t="s">
        <v>205</v>
      </c>
      <c r="D26" s="33"/>
      <c r="E26" s="33"/>
      <c r="F26" s="33" t="s">
        <v>56</v>
      </c>
      <c r="G26" s="10">
        <f t="shared" si="14"/>
        <v>3125.7</v>
      </c>
      <c r="H26" s="7"/>
      <c r="I26" s="10">
        <v>3125.7</v>
      </c>
      <c r="J26" s="7"/>
      <c r="K26" s="7">
        <f t="shared" si="20"/>
        <v>2525.6999999999998</v>
      </c>
      <c r="L26" s="37"/>
      <c r="M26" s="10">
        <v>2525.6999999999998</v>
      </c>
      <c r="N26" s="7"/>
      <c r="O26" s="7">
        <f t="shared" si="21"/>
        <v>2469.1999999999998</v>
      </c>
      <c r="P26" s="7"/>
      <c r="Q26" s="7">
        <v>2469.1999999999998</v>
      </c>
      <c r="R26" s="7"/>
      <c r="S26" s="7">
        <f t="shared" si="22"/>
        <v>2469.1999999999998</v>
      </c>
      <c r="T26" s="7"/>
      <c r="U26" s="7">
        <f t="shared" si="23"/>
        <v>2469.1999999999998</v>
      </c>
      <c r="V26" s="7"/>
      <c r="W26" s="23">
        <f t="shared" si="8"/>
        <v>97.762996397038435</v>
      </c>
      <c r="X26" s="48"/>
      <c r="Y26" s="54"/>
      <c r="Z26" s="54"/>
      <c r="AA26" s="50"/>
      <c r="AB26" s="50"/>
      <c r="AC26" s="50"/>
    </row>
    <row r="27" spans="1:29" ht="39.75" customHeight="1" x14ac:dyDescent="0.2">
      <c r="A27" s="27" t="s">
        <v>42</v>
      </c>
      <c r="B27" s="29" t="s">
        <v>122</v>
      </c>
      <c r="C27" s="33" t="s">
        <v>206</v>
      </c>
      <c r="D27" s="33" t="s">
        <v>206</v>
      </c>
      <c r="E27" s="33"/>
      <c r="F27" s="33" t="s">
        <v>58</v>
      </c>
      <c r="G27" s="10">
        <f t="shared" si="14"/>
        <v>340.2</v>
      </c>
      <c r="H27" s="7">
        <f>L27</f>
        <v>313</v>
      </c>
      <c r="I27" s="10">
        <f t="shared" si="24"/>
        <v>27.2</v>
      </c>
      <c r="J27" s="7"/>
      <c r="K27" s="7">
        <f t="shared" si="20"/>
        <v>340.2</v>
      </c>
      <c r="L27" s="7">
        <v>313</v>
      </c>
      <c r="M27" s="10">
        <v>27.2</v>
      </c>
      <c r="N27" s="7"/>
      <c r="O27" s="7">
        <f t="shared" si="21"/>
        <v>338.5</v>
      </c>
      <c r="P27" s="7">
        <v>311.39999999999998</v>
      </c>
      <c r="Q27" s="7">
        <v>27.1</v>
      </c>
      <c r="R27" s="7"/>
      <c r="S27" s="7">
        <f t="shared" si="22"/>
        <v>338.5</v>
      </c>
      <c r="T27" s="7">
        <f>P27</f>
        <v>311.39999999999998</v>
      </c>
      <c r="U27" s="7">
        <f t="shared" si="23"/>
        <v>27.1</v>
      </c>
      <c r="V27" s="7"/>
      <c r="W27" s="23">
        <f t="shared" si="8"/>
        <v>99.500293944738388</v>
      </c>
      <c r="X27" s="48"/>
      <c r="Y27" s="54"/>
      <c r="Z27" s="54"/>
      <c r="AA27" s="50"/>
      <c r="AB27" s="50"/>
      <c r="AC27" s="50"/>
    </row>
    <row r="28" spans="1:29" ht="38.25" customHeight="1" x14ac:dyDescent="0.2">
      <c r="A28" s="25" t="s">
        <v>8</v>
      </c>
      <c r="B28" s="26" t="s">
        <v>123</v>
      </c>
      <c r="C28" s="34"/>
      <c r="D28" s="34"/>
      <c r="E28" s="34"/>
      <c r="F28" s="34"/>
      <c r="G28" s="14">
        <f>SUM(H28:J28)</f>
        <v>30466.799999999999</v>
      </c>
      <c r="H28" s="14">
        <f>SUM(H29:H34)</f>
        <v>0</v>
      </c>
      <c r="I28" s="14">
        <f t="shared" ref="I28:J28" si="26">SUM(I29:I34)</f>
        <v>30466.799999999999</v>
      </c>
      <c r="J28" s="14">
        <f t="shared" si="26"/>
        <v>0</v>
      </c>
      <c r="K28" s="14">
        <f>SUM(L28:N28)</f>
        <v>31111.8</v>
      </c>
      <c r="L28" s="14">
        <f t="shared" ref="L28:N28" si="27">SUM(L29:L34)</f>
        <v>0</v>
      </c>
      <c r="M28" s="14">
        <f t="shared" si="27"/>
        <v>31111.8</v>
      </c>
      <c r="N28" s="14">
        <f t="shared" si="27"/>
        <v>0</v>
      </c>
      <c r="O28" s="14">
        <f>SUM(P28:R28)</f>
        <v>31077.699999999997</v>
      </c>
      <c r="P28" s="14">
        <f t="shared" ref="P28:R28" si="28">SUM(P29:P34)</f>
        <v>0</v>
      </c>
      <c r="Q28" s="14">
        <f t="shared" si="28"/>
        <v>31077.699999999997</v>
      </c>
      <c r="R28" s="14">
        <f t="shared" si="28"/>
        <v>0</v>
      </c>
      <c r="S28" s="14">
        <f>SUM(T28:V28)</f>
        <v>31077.699999999997</v>
      </c>
      <c r="T28" s="14">
        <f t="shared" ref="T28:V28" si="29">SUM(T29:T34)</f>
        <v>0</v>
      </c>
      <c r="U28" s="14">
        <f t="shared" si="29"/>
        <v>31077.699999999997</v>
      </c>
      <c r="V28" s="14">
        <f t="shared" si="29"/>
        <v>0</v>
      </c>
      <c r="W28" s="23">
        <f t="shared" si="8"/>
        <v>99.890395284104414</v>
      </c>
      <c r="X28" s="48"/>
      <c r="Y28" s="54"/>
      <c r="Z28" s="54"/>
      <c r="AA28" s="50"/>
      <c r="AB28" s="50"/>
      <c r="AC28" s="50"/>
    </row>
    <row r="29" spans="1:29" ht="30" customHeight="1" x14ac:dyDescent="0.2">
      <c r="A29" s="89" t="s">
        <v>32</v>
      </c>
      <c r="B29" s="91" t="s">
        <v>124</v>
      </c>
      <c r="C29" s="33" t="s">
        <v>207</v>
      </c>
      <c r="D29" s="29"/>
      <c r="E29" s="33"/>
      <c r="F29" s="33" t="s">
        <v>58</v>
      </c>
      <c r="G29" s="81">
        <f>SUM(H29:J29)</f>
        <v>17000</v>
      </c>
      <c r="H29" s="7"/>
      <c r="I29" s="10">
        <f>M29</f>
        <v>17000</v>
      </c>
      <c r="J29" s="9"/>
      <c r="K29" s="7">
        <f t="shared" ref="K29:K34" si="30">SUM(L29:N29)</f>
        <v>17000</v>
      </c>
      <c r="L29" s="7"/>
      <c r="M29" s="10">
        <v>17000</v>
      </c>
      <c r="N29" s="7"/>
      <c r="O29" s="7">
        <f>SUM(P29:R29)</f>
        <v>16992.599999999999</v>
      </c>
      <c r="P29" s="7">
        <f>T29</f>
        <v>0</v>
      </c>
      <c r="Q29" s="7">
        <v>16992.599999999999</v>
      </c>
      <c r="R29" s="7"/>
      <c r="S29" s="7">
        <f t="shared" ref="S29:S34" si="31">SUM(T29:V29)</f>
        <v>16992.599999999999</v>
      </c>
      <c r="T29" s="7"/>
      <c r="U29" s="7">
        <f>Q29</f>
        <v>16992.599999999999</v>
      </c>
      <c r="V29" s="7"/>
      <c r="W29" s="23">
        <f t="shared" si="8"/>
        <v>99.956470588235277</v>
      </c>
      <c r="X29" s="48"/>
      <c r="Y29" s="54"/>
      <c r="Z29" s="54"/>
      <c r="AA29" s="50"/>
      <c r="AB29" s="50"/>
      <c r="AC29" s="50"/>
    </row>
    <row r="30" spans="1:29" ht="30" customHeight="1" x14ac:dyDescent="0.2">
      <c r="A30" s="90"/>
      <c r="B30" s="92"/>
      <c r="C30" s="33" t="s">
        <v>207</v>
      </c>
      <c r="D30" s="29"/>
      <c r="E30" s="33"/>
      <c r="F30" s="33" t="s">
        <v>56</v>
      </c>
      <c r="G30" s="10">
        <f t="shared" ref="G30:G34" si="32">H30+I30+J30</f>
        <v>4666.8</v>
      </c>
      <c r="H30" s="7"/>
      <c r="I30" s="10">
        <v>4666.8</v>
      </c>
      <c r="J30" s="9"/>
      <c r="K30" s="7">
        <f t="shared" si="30"/>
        <v>5311.8</v>
      </c>
      <c r="L30" s="7"/>
      <c r="M30" s="10">
        <v>5311.8</v>
      </c>
      <c r="N30" s="7"/>
      <c r="O30" s="7">
        <f>SUM(P30:R30)</f>
        <v>5295.1</v>
      </c>
      <c r="P30" s="7"/>
      <c r="Q30" s="7">
        <v>5295.1</v>
      </c>
      <c r="R30" s="7"/>
      <c r="S30" s="7">
        <f t="shared" si="31"/>
        <v>5295.1</v>
      </c>
      <c r="T30" s="7"/>
      <c r="U30" s="7">
        <f t="shared" ref="U30:U31" si="33">Q30</f>
        <v>5295.1</v>
      </c>
      <c r="V30" s="7"/>
      <c r="W30" s="23">
        <f t="shared" si="8"/>
        <v>99.685605632742195</v>
      </c>
      <c r="X30" s="48"/>
      <c r="Y30" s="54"/>
      <c r="Z30" s="54"/>
      <c r="AA30" s="50"/>
      <c r="AB30" s="50"/>
      <c r="AC30" s="50"/>
    </row>
    <row r="31" spans="1:29" ht="52.5" customHeight="1" x14ac:dyDescent="0.2">
      <c r="A31" s="27" t="s">
        <v>87</v>
      </c>
      <c r="B31" s="29" t="s">
        <v>125</v>
      </c>
      <c r="C31" s="33" t="s">
        <v>209</v>
      </c>
      <c r="D31" s="33"/>
      <c r="E31" s="33"/>
      <c r="F31" s="33" t="s">
        <v>57</v>
      </c>
      <c r="G31" s="10">
        <f t="shared" si="32"/>
        <v>8800</v>
      </c>
      <c r="H31" s="7"/>
      <c r="I31" s="10">
        <f t="shared" ref="I31" si="34">M31</f>
        <v>8800</v>
      </c>
      <c r="J31" s="9"/>
      <c r="K31" s="7">
        <f t="shared" si="30"/>
        <v>8800</v>
      </c>
      <c r="L31" s="37"/>
      <c r="M31" s="10">
        <v>8800</v>
      </c>
      <c r="N31" s="7"/>
      <c r="O31" s="7">
        <f t="shared" ref="O31:O34" si="35">SUM(P31:R31)</f>
        <v>8790</v>
      </c>
      <c r="P31" s="7">
        <f t="shared" ref="P31" si="36">T31</f>
        <v>0</v>
      </c>
      <c r="Q31" s="7">
        <v>8790</v>
      </c>
      <c r="R31" s="7"/>
      <c r="S31" s="7">
        <f t="shared" si="31"/>
        <v>8790</v>
      </c>
      <c r="T31" s="7"/>
      <c r="U31" s="7">
        <f t="shared" si="33"/>
        <v>8790</v>
      </c>
      <c r="V31" s="7"/>
      <c r="W31" s="23">
        <f t="shared" si="8"/>
        <v>99.88636363636364</v>
      </c>
      <c r="X31" s="48"/>
      <c r="Y31" s="54"/>
      <c r="Z31" s="54"/>
      <c r="AA31" s="50"/>
      <c r="AB31" s="50"/>
      <c r="AC31" s="50"/>
    </row>
    <row r="32" spans="1:29" ht="43.5" hidden="1" customHeight="1" x14ac:dyDescent="0.2">
      <c r="A32" s="27"/>
      <c r="B32" s="29"/>
      <c r="C32" s="33"/>
      <c r="D32" s="33"/>
      <c r="E32" s="33"/>
      <c r="F32" s="33"/>
      <c r="G32" s="10">
        <f t="shared" si="32"/>
        <v>0</v>
      </c>
      <c r="H32" s="7"/>
      <c r="I32" s="10"/>
      <c r="J32" s="9"/>
      <c r="K32" s="7">
        <f t="shared" si="30"/>
        <v>0</v>
      </c>
      <c r="L32" s="37"/>
      <c r="M32" s="10"/>
      <c r="N32" s="7"/>
      <c r="O32" s="7">
        <f t="shared" si="35"/>
        <v>0</v>
      </c>
      <c r="P32" s="7"/>
      <c r="Q32" s="7"/>
      <c r="R32" s="7"/>
      <c r="S32" s="7">
        <f t="shared" si="31"/>
        <v>0</v>
      </c>
      <c r="T32" s="7"/>
      <c r="U32" s="7"/>
      <c r="V32" s="7"/>
      <c r="W32" s="23" t="e">
        <f t="shared" si="8"/>
        <v>#DIV/0!</v>
      </c>
      <c r="X32" s="48"/>
      <c r="Y32" s="54"/>
      <c r="Z32" s="54"/>
      <c r="AA32" s="50"/>
      <c r="AB32" s="50"/>
      <c r="AC32" s="50"/>
    </row>
    <row r="33" spans="1:29" ht="37.5" hidden="1" customHeight="1" x14ac:dyDescent="0.2">
      <c r="A33" s="27"/>
      <c r="B33" s="29"/>
      <c r="C33" s="33"/>
      <c r="D33" s="33"/>
      <c r="E33" s="33"/>
      <c r="F33" s="33"/>
      <c r="G33" s="10">
        <f t="shared" si="32"/>
        <v>0</v>
      </c>
      <c r="H33" s="7"/>
      <c r="I33" s="10"/>
      <c r="J33" s="9"/>
      <c r="K33" s="7">
        <f t="shared" si="30"/>
        <v>0</v>
      </c>
      <c r="L33" s="7"/>
      <c r="M33" s="10"/>
      <c r="N33" s="7"/>
      <c r="O33" s="7">
        <f t="shared" si="35"/>
        <v>0</v>
      </c>
      <c r="P33" s="7"/>
      <c r="Q33" s="37"/>
      <c r="R33" s="7"/>
      <c r="S33" s="7">
        <f t="shared" si="31"/>
        <v>0</v>
      </c>
      <c r="T33" s="7"/>
      <c r="U33" s="37"/>
      <c r="V33" s="7"/>
      <c r="W33" s="23" t="e">
        <f t="shared" si="8"/>
        <v>#DIV/0!</v>
      </c>
      <c r="X33" s="48"/>
      <c r="Y33" s="54"/>
      <c r="Z33" s="54"/>
      <c r="AA33" s="50"/>
      <c r="AB33" s="50"/>
      <c r="AC33" s="50"/>
    </row>
    <row r="34" spans="1:29" ht="32.25" hidden="1" customHeight="1" x14ac:dyDescent="0.2">
      <c r="A34" s="27"/>
      <c r="B34" s="29"/>
      <c r="C34" s="33"/>
      <c r="D34" s="33"/>
      <c r="E34" s="33"/>
      <c r="F34" s="33"/>
      <c r="G34" s="10">
        <f t="shared" si="32"/>
        <v>0</v>
      </c>
      <c r="H34" s="7"/>
      <c r="I34" s="10"/>
      <c r="J34" s="9"/>
      <c r="K34" s="7">
        <f t="shared" si="30"/>
        <v>0</v>
      </c>
      <c r="L34" s="37"/>
      <c r="M34" s="10"/>
      <c r="N34" s="7"/>
      <c r="O34" s="7">
        <f t="shared" si="35"/>
        <v>0</v>
      </c>
      <c r="P34" s="7"/>
      <c r="Q34" s="37"/>
      <c r="R34" s="7"/>
      <c r="S34" s="7">
        <f t="shared" si="31"/>
        <v>0</v>
      </c>
      <c r="T34" s="7"/>
      <c r="U34" s="37"/>
      <c r="V34" s="7"/>
      <c r="W34" s="23" t="e">
        <f t="shared" si="8"/>
        <v>#DIV/0!</v>
      </c>
      <c r="X34" s="48"/>
      <c r="Y34" s="54"/>
      <c r="Z34" s="54"/>
      <c r="AA34" s="50"/>
      <c r="AB34" s="50"/>
      <c r="AC34" s="50"/>
    </row>
    <row r="35" spans="1:29" ht="40.5" customHeight="1" x14ac:dyDescent="0.2">
      <c r="A35" s="25" t="s">
        <v>11</v>
      </c>
      <c r="B35" s="26" t="s">
        <v>126</v>
      </c>
      <c r="C35" s="34"/>
      <c r="D35" s="34"/>
      <c r="E35" s="34"/>
      <c r="F35" s="34"/>
      <c r="G35" s="14">
        <f>H35+I35+J35</f>
        <v>1523.4</v>
      </c>
      <c r="H35" s="6">
        <f>SUM(H36:H37)</f>
        <v>0</v>
      </c>
      <c r="I35" s="6">
        <f t="shared" ref="I35:J35" si="37">SUM(I36:I37)</f>
        <v>1523.4</v>
      </c>
      <c r="J35" s="6">
        <f t="shared" si="37"/>
        <v>0</v>
      </c>
      <c r="K35" s="6">
        <f>L35+M35+N35</f>
        <v>1523.4</v>
      </c>
      <c r="L35" s="6">
        <f t="shared" ref="L35:N35" si="38">SUM(L36:L37)</f>
        <v>0</v>
      </c>
      <c r="M35" s="6">
        <f t="shared" si="38"/>
        <v>1523.4</v>
      </c>
      <c r="N35" s="6">
        <f t="shared" si="38"/>
        <v>0</v>
      </c>
      <c r="O35" s="6">
        <f>P35+Q35+R35</f>
        <v>1486</v>
      </c>
      <c r="P35" s="6">
        <f t="shared" ref="P35:R35" si="39">SUM(P36:P37)</f>
        <v>0</v>
      </c>
      <c r="Q35" s="6">
        <f t="shared" si="39"/>
        <v>1486</v>
      </c>
      <c r="R35" s="6">
        <f t="shared" si="39"/>
        <v>0</v>
      </c>
      <c r="S35" s="6">
        <f>T35+U35+V35</f>
        <v>1486</v>
      </c>
      <c r="T35" s="6">
        <f t="shared" ref="T35:V35" si="40">SUM(T36:T37)</f>
        <v>0</v>
      </c>
      <c r="U35" s="6">
        <f t="shared" si="40"/>
        <v>1486</v>
      </c>
      <c r="V35" s="6">
        <f t="shared" si="40"/>
        <v>0</v>
      </c>
      <c r="W35" s="23">
        <f t="shared" si="8"/>
        <v>97.544965209400019</v>
      </c>
      <c r="X35" s="48"/>
      <c r="Y35" s="54"/>
      <c r="Z35" s="54"/>
      <c r="AA35" s="50"/>
      <c r="AB35" s="50"/>
      <c r="AC35" s="50"/>
    </row>
    <row r="36" spans="1:29" ht="60.75" customHeight="1" x14ac:dyDescent="0.2">
      <c r="A36" s="27" t="s">
        <v>33</v>
      </c>
      <c r="B36" s="29" t="s">
        <v>127</v>
      </c>
      <c r="C36" s="33" t="s">
        <v>208</v>
      </c>
      <c r="D36" s="33"/>
      <c r="E36" s="33"/>
      <c r="F36" s="33" t="s">
        <v>58</v>
      </c>
      <c r="G36" s="10">
        <f t="shared" ref="G36:G43" si="41">H36+I36+J36</f>
        <v>1523.4</v>
      </c>
      <c r="H36" s="7"/>
      <c r="I36" s="10">
        <v>1523.4</v>
      </c>
      <c r="J36" s="7">
        <v>0</v>
      </c>
      <c r="K36" s="7">
        <f>SUM(L36:N36)</f>
        <v>1523.4</v>
      </c>
      <c r="L36" s="7"/>
      <c r="M36" s="7">
        <v>1523.4</v>
      </c>
      <c r="N36" s="7"/>
      <c r="O36" s="7">
        <f>SUM(P36:R36)</f>
        <v>1486</v>
      </c>
      <c r="P36" s="9">
        <f t="shared" ref="P36" si="42">T36</f>
        <v>0</v>
      </c>
      <c r="Q36" s="7">
        <v>1486</v>
      </c>
      <c r="R36" s="7"/>
      <c r="S36" s="7">
        <f>SUM(T36:V36)</f>
        <v>1486</v>
      </c>
      <c r="T36" s="7"/>
      <c r="U36" s="7">
        <f>Q36</f>
        <v>1486</v>
      </c>
      <c r="V36" s="7"/>
      <c r="W36" s="23">
        <f t="shared" si="8"/>
        <v>97.544965209400019</v>
      </c>
      <c r="X36" s="48"/>
      <c r="Y36" s="54"/>
      <c r="Z36" s="54"/>
      <c r="AA36" s="50"/>
      <c r="AB36" s="50"/>
      <c r="AC36" s="50"/>
    </row>
    <row r="37" spans="1:29" ht="69" hidden="1" customHeight="1" x14ac:dyDescent="0.2">
      <c r="A37" s="27"/>
      <c r="B37" s="29"/>
      <c r="C37" s="33"/>
      <c r="D37" s="33"/>
      <c r="E37" s="33"/>
      <c r="F37" s="33"/>
      <c r="G37" s="10">
        <f t="shared" si="41"/>
        <v>0</v>
      </c>
      <c r="H37" s="7"/>
      <c r="I37" s="10"/>
      <c r="J37" s="7"/>
      <c r="K37" s="7">
        <f>SUM(L37:N37)</f>
        <v>0</v>
      </c>
      <c r="L37" s="37"/>
      <c r="M37" s="10"/>
      <c r="N37" s="7"/>
      <c r="O37" s="7">
        <f>SUM(P37:R37)</f>
        <v>0</v>
      </c>
      <c r="P37" s="7"/>
      <c r="Q37" s="7"/>
      <c r="R37" s="7"/>
      <c r="S37" s="7">
        <f>SUM(T37:V37)</f>
        <v>0</v>
      </c>
      <c r="T37" s="7"/>
      <c r="U37" s="7"/>
      <c r="V37" s="7"/>
      <c r="W37" s="23" t="e">
        <f t="shared" si="8"/>
        <v>#DIV/0!</v>
      </c>
      <c r="X37" s="48"/>
      <c r="Y37" s="54"/>
      <c r="Z37" s="54"/>
      <c r="AA37" s="50"/>
      <c r="AB37" s="50"/>
      <c r="AC37" s="50"/>
    </row>
    <row r="38" spans="1:29" ht="56.25" customHeight="1" x14ac:dyDescent="0.2">
      <c r="A38" s="25" t="s">
        <v>12</v>
      </c>
      <c r="B38" s="26" t="s">
        <v>128</v>
      </c>
      <c r="C38" s="34"/>
      <c r="D38" s="34"/>
      <c r="E38" s="34"/>
      <c r="F38" s="34"/>
      <c r="G38" s="14">
        <f t="shared" si="41"/>
        <v>27679.599999999999</v>
      </c>
      <c r="H38" s="6">
        <f>H39</f>
        <v>0</v>
      </c>
      <c r="I38" s="6">
        <f>I39</f>
        <v>27679.599999999999</v>
      </c>
      <c r="J38" s="6">
        <f>J39</f>
        <v>0</v>
      </c>
      <c r="K38" s="6">
        <f>L38+M38+N38</f>
        <v>27679.599999999999</v>
      </c>
      <c r="L38" s="6">
        <f>L39</f>
        <v>0</v>
      </c>
      <c r="M38" s="6">
        <f>M39</f>
        <v>27679.599999999999</v>
      </c>
      <c r="N38" s="6">
        <f>N39</f>
        <v>0</v>
      </c>
      <c r="O38" s="6">
        <f t="shared" ref="O38:V38" si="43">O39</f>
        <v>27013.8</v>
      </c>
      <c r="P38" s="6">
        <f>P39</f>
        <v>0</v>
      </c>
      <c r="Q38" s="6">
        <f t="shared" si="43"/>
        <v>27013.8</v>
      </c>
      <c r="R38" s="6">
        <f t="shared" si="43"/>
        <v>0</v>
      </c>
      <c r="S38" s="6">
        <f t="shared" si="43"/>
        <v>25668.799999999999</v>
      </c>
      <c r="T38" s="6">
        <f t="shared" si="43"/>
        <v>0</v>
      </c>
      <c r="U38" s="6">
        <f t="shared" si="43"/>
        <v>25668.799999999999</v>
      </c>
      <c r="V38" s="6">
        <f t="shared" si="43"/>
        <v>0</v>
      </c>
      <c r="W38" s="23">
        <f t="shared" si="8"/>
        <v>92.735444153817255</v>
      </c>
      <c r="X38" s="48"/>
      <c r="Y38" s="86"/>
      <c r="Z38" s="87"/>
      <c r="AA38" s="85"/>
      <c r="AB38" s="50"/>
      <c r="AC38" s="50"/>
    </row>
    <row r="39" spans="1:29" ht="135.75" customHeight="1" x14ac:dyDescent="0.2">
      <c r="A39" s="27" t="s">
        <v>43</v>
      </c>
      <c r="B39" s="29" t="s">
        <v>129</v>
      </c>
      <c r="C39" s="33" t="s">
        <v>210</v>
      </c>
      <c r="D39" s="33"/>
      <c r="E39" s="33"/>
      <c r="F39" s="33" t="s">
        <v>54</v>
      </c>
      <c r="G39" s="10">
        <f t="shared" si="41"/>
        <v>27679.599999999999</v>
      </c>
      <c r="H39" s="7"/>
      <c r="I39" s="7">
        <v>27679.599999999999</v>
      </c>
      <c r="J39" s="7"/>
      <c r="K39" s="7">
        <f>SUM(L39:N39)</f>
        <v>27679.599999999999</v>
      </c>
      <c r="L39" s="7"/>
      <c r="M39" s="7">
        <v>27679.599999999999</v>
      </c>
      <c r="N39" s="7"/>
      <c r="O39" s="7">
        <f>SUM(P39:R39)</f>
        <v>27013.8</v>
      </c>
      <c r="P39" s="7"/>
      <c r="Q39" s="7">
        <v>27013.8</v>
      </c>
      <c r="R39" s="7"/>
      <c r="S39" s="7">
        <f>SUM(T39:V39)</f>
        <v>25668.799999999999</v>
      </c>
      <c r="T39" s="7"/>
      <c r="U39" s="7">
        <v>25668.799999999999</v>
      </c>
      <c r="V39" s="7"/>
      <c r="W39" s="23">
        <f t="shared" si="8"/>
        <v>92.735444153817255</v>
      </c>
      <c r="X39" s="48"/>
      <c r="Y39" s="86"/>
      <c r="Z39" s="86"/>
      <c r="AA39" s="85"/>
      <c r="AB39" s="50"/>
      <c r="AC39" s="50"/>
    </row>
    <row r="40" spans="1:29" ht="42.75" customHeight="1" x14ac:dyDescent="0.2">
      <c r="A40" s="25" t="s">
        <v>14</v>
      </c>
      <c r="B40" s="26" t="s">
        <v>13</v>
      </c>
      <c r="C40" s="34"/>
      <c r="D40" s="34"/>
      <c r="E40" s="34"/>
      <c r="F40" s="34"/>
      <c r="G40" s="14">
        <f t="shared" si="41"/>
        <v>6000</v>
      </c>
      <c r="H40" s="6">
        <f>SUM(H41:H43)</f>
        <v>0</v>
      </c>
      <c r="I40" s="6">
        <f t="shared" ref="I40:J40" si="44">SUM(I41:I43)</f>
        <v>6000</v>
      </c>
      <c r="J40" s="6">
        <f t="shared" si="44"/>
        <v>0</v>
      </c>
      <c r="K40" s="6">
        <f>L40+M40+N40</f>
        <v>3670.2</v>
      </c>
      <c r="L40" s="6">
        <f t="shared" ref="L40:N40" si="45">SUM(L41:L43)</f>
        <v>0</v>
      </c>
      <c r="M40" s="6">
        <f t="shared" si="45"/>
        <v>3670.2</v>
      </c>
      <c r="N40" s="6">
        <f t="shared" si="45"/>
        <v>0</v>
      </c>
      <c r="O40" s="6">
        <f>P40+Q40+R40</f>
        <v>3474.5</v>
      </c>
      <c r="P40" s="6">
        <f t="shared" ref="P40:R40" si="46">SUM(P41:P43)</f>
        <v>0</v>
      </c>
      <c r="Q40" s="6">
        <f t="shared" si="46"/>
        <v>3474.5</v>
      </c>
      <c r="R40" s="6">
        <f t="shared" si="46"/>
        <v>0</v>
      </c>
      <c r="S40" s="6">
        <f>T40+U40+V40</f>
        <v>3474.5</v>
      </c>
      <c r="T40" s="6">
        <f t="shared" ref="T40:V40" si="47">SUM(T41:T43)</f>
        <v>0</v>
      </c>
      <c r="U40" s="6">
        <f t="shared" si="47"/>
        <v>3474.5</v>
      </c>
      <c r="V40" s="6">
        <f t="shared" si="47"/>
        <v>0</v>
      </c>
      <c r="W40" s="23">
        <f t="shared" si="8"/>
        <v>94.667865511416281</v>
      </c>
      <c r="X40" s="48"/>
      <c r="Y40" s="54"/>
      <c r="Z40" s="54"/>
      <c r="AA40" s="50"/>
      <c r="AB40" s="50"/>
      <c r="AC40" s="50"/>
    </row>
    <row r="41" spans="1:29" ht="69.75" customHeight="1" x14ac:dyDescent="0.2">
      <c r="A41" s="47" t="s">
        <v>44</v>
      </c>
      <c r="B41" s="68" t="s">
        <v>88</v>
      </c>
      <c r="C41" s="33" t="s">
        <v>211</v>
      </c>
      <c r="D41" s="33"/>
      <c r="E41" s="33"/>
      <c r="F41" s="33" t="s">
        <v>70</v>
      </c>
      <c r="G41" s="10">
        <f t="shared" si="41"/>
        <v>300</v>
      </c>
      <c r="H41" s="7">
        <v>0</v>
      </c>
      <c r="I41" s="10">
        <v>300</v>
      </c>
      <c r="J41" s="7">
        <v>0</v>
      </c>
      <c r="K41" s="7">
        <f>SUM(L41:N41)</f>
        <v>26</v>
      </c>
      <c r="L41" s="7"/>
      <c r="M41" s="10">
        <v>26</v>
      </c>
      <c r="N41" s="7"/>
      <c r="O41" s="7">
        <f>SUM(P41:R41)</f>
        <v>0</v>
      </c>
      <c r="P41" s="7"/>
      <c r="Q41" s="7">
        <v>0</v>
      </c>
      <c r="R41" s="7"/>
      <c r="S41" s="7">
        <f>SUM(T41:V41)</f>
        <v>0</v>
      </c>
      <c r="T41" s="7"/>
      <c r="U41" s="7">
        <f>Q41</f>
        <v>0</v>
      </c>
      <c r="V41" s="7"/>
      <c r="W41" s="23">
        <f t="shared" si="8"/>
        <v>0</v>
      </c>
      <c r="X41" s="48"/>
      <c r="Y41" s="54"/>
      <c r="Z41" s="54"/>
      <c r="AA41" s="50"/>
      <c r="AB41" s="50"/>
      <c r="AC41" s="50"/>
    </row>
    <row r="42" spans="1:29" ht="54" customHeight="1" x14ac:dyDescent="0.2">
      <c r="A42" s="27" t="s">
        <v>45</v>
      </c>
      <c r="B42" s="30" t="s">
        <v>91</v>
      </c>
      <c r="C42" s="33" t="s">
        <v>212</v>
      </c>
      <c r="D42" s="33"/>
      <c r="E42" s="33"/>
      <c r="F42" s="33" t="s">
        <v>56</v>
      </c>
      <c r="G42" s="10">
        <f t="shared" si="41"/>
        <v>700</v>
      </c>
      <c r="H42" s="7">
        <v>0</v>
      </c>
      <c r="I42" s="10">
        <v>700</v>
      </c>
      <c r="J42" s="7">
        <v>0</v>
      </c>
      <c r="K42" s="7">
        <f>SUM(L42:N42)</f>
        <v>55</v>
      </c>
      <c r="L42" s="7"/>
      <c r="M42" s="7">
        <v>55</v>
      </c>
      <c r="N42" s="7"/>
      <c r="O42" s="7">
        <f>SUM(P42:R42)</f>
        <v>22.4</v>
      </c>
      <c r="P42" s="7"/>
      <c r="Q42" s="7">
        <v>22.4</v>
      </c>
      <c r="R42" s="7"/>
      <c r="S42" s="7">
        <f>SUM(T42:V42)</f>
        <v>22.4</v>
      </c>
      <c r="T42" s="7"/>
      <c r="U42" s="7">
        <f t="shared" ref="U42:U43" si="48">Q42</f>
        <v>22.4</v>
      </c>
      <c r="V42" s="7"/>
      <c r="W42" s="23">
        <f t="shared" si="8"/>
        <v>40.727272727272727</v>
      </c>
      <c r="X42" s="48"/>
      <c r="Y42" s="54"/>
      <c r="Z42" s="54"/>
      <c r="AA42" s="50"/>
      <c r="AB42" s="50"/>
      <c r="AC42" s="50"/>
    </row>
    <row r="43" spans="1:29" ht="54" customHeight="1" x14ac:dyDescent="0.2">
      <c r="A43" s="27" t="s">
        <v>89</v>
      </c>
      <c r="B43" s="30" t="s">
        <v>90</v>
      </c>
      <c r="C43" s="33" t="s">
        <v>213</v>
      </c>
      <c r="D43" s="33"/>
      <c r="E43" s="33"/>
      <c r="F43" s="33" t="s">
        <v>56</v>
      </c>
      <c r="G43" s="10">
        <f t="shared" si="41"/>
        <v>5000</v>
      </c>
      <c r="H43" s="7"/>
      <c r="I43" s="10">
        <v>5000</v>
      </c>
      <c r="J43" s="7"/>
      <c r="K43" s="7">
        <f>SUM(L43:N43)</f>
        <v>3589.2</v>
      </c>
      <c r="L43" s="7"/>
      <c r="M43" s="7">
        <v>3589.2</v>
      </c>
      <c r="N43" s="7"/>
      <c r="O43" s="7">
        <f>SUM(P43:R43)</f>
        <v>3452.1</v>
      </c>
      <c r="P43" s="7"/>
      <c r="Q43" s="7">
        <v>3452.1</v>
      </c>
      <c r="R43" s="7"/>
      <c r="S43" s="7">
        <f>SUM(T43:V43)</f>
        <v>3452.1</v>
      </c>
      <c r="T43" s="7"/>
      <c r="U43" s="7">
        <f t="shared" si="48"/>
        <v>3452.1</v>
      </c>
      <c r="V43" s="7"/>
      <c r="W43" s="23">
        <f t="shared" si="8"/>
        <v>96.180207288532273</v>
      </c>
      <c r="X43" s="48"/>
      <c r="Y43" s="54"/>
      <c r="Z43" s="54"/>
      <c r="AA43" s="50"/>
      <c r="AB43" s="50"/>
      <c r="AC43" s="50"/>
    </row>
    <row r="44" spans="1:29" ht="39" customHeight="1" x14ac:dyDescent="0.2">
      <c r="A44" s="25" t="s">
        <v>15</v>
      </c>
      <c r="B44" s="26" t="s">
        <v>131</v>
      </c>
      <c r="C44" s="34"/>
      <c r="D44" s="34"/>
      <c r="E44" s="34"/>
      <c r="F44" s="34"/>
      <c r="G44" s="14">
        <f>H44+I44+J44</f>
        <v>100</v>
      </c>
      <c r="H44" s="6">
        <f>SUM(H45:H46)</f>
        <v>0</v>
      </c>
      <c r="I44" s="6">
        <f t="shared" ref="I44:J44" si="49">SUM(I45:I46)</f>
        <v>100</v>
      </c>
      <c r="J44" s="6">
        <f t="shared" si="49"/>
        <v>0</v>
      </c>
      <c r="K44" s="6">
        <f>L44+M44+N44</f>
        <v>100</v>
      </c>
      <c r="L44" s="6">
        <f t="shared" ref="L44:N44" si="50">SUM(L45:L46)</f>
        <v>0</v>
      </c>
      <c r="M44" s="6">
        <f t="shared" si="50"/>
        <v>100</v>
      </c>
      <c r="N44" s="6">
        <f t="shared" si="50"/>
        <v>0</v>
      </c>
      <c r="O44" s="6">
        <f>P44+Q44+R44</f>
        <v>73</v>
      </c>
      <c r="P44" s="6">
        <f t="shared" ref="P44:R44" si="51">SUM(P45:P46)</f>
        <v>0</v>
      </c>
      <c r="Q44" s="6">
        <f t="shared" si="51"/>
        <v>73</v>
      </c>
      <c r="R44" s="6">
        <f t="shared" si="51"/>
        <v>0</v>
      </c>
      <c r="S44" s="6">
        <f>T44+U44+V44</f>
        <v>73</v>
      </c>
      <c r="T44" s="6">
        <f>SUM(T45:T46)</f>
        <v>0</v>
      </c>
      <c r="U44" s="6">
        <f t="shared" ref="U44:V44" si="52">SUM(U45:U46)</f>
        <v>73</v>
      </c>
      <c r="V44" s="6">
        <f t="shared" si="52"/>
        <v>0</v>
      </c>
      <c r="W44" s="23">
        <f t="shared" si="8"/>
        <v>73</v>
      </c>
      <c r="X44" s="48"/>
      <c r="Y44" s="54"/>
      <c r="Z44" s="54"/>
      <c r="AA44" s="50"/>
      <c r="AB44" s="50"/>
      <c r="AC44" s="50"/>
    </row>
    <row r="45" spans="1:29" ht="35.25" customHeight="1" x14ac:dyDescent="0.2">
      <c r="A45" s="89" t="s">
        <v>30</v>
      </c>
      <c r="B45" s="91" t="s">
        <v>130</v>
      </c>
      <c r="C45" s="33" t="s">
        <v>214</v>
      </c>
      <c r="D45" s="33"/>
      <c r="E45" s="33"/>
      <c r="F45" s="33" t="s">
        <v>58</v>
      </c>
      <c r="G45" s="10">
        <f t="shared" ref="G45:G50" si="53">H45+I45+J45</f>
        <v>100</v>
      </c>
      <c r="H45" s="7">
        <v>0</v>
      </c>
      <c r="I45" s="7">
        <v>100</v>
      </c>
      <c r="J45" s="7">
        <v>0</v>
      </c>
      <c r="K45" s="7">
        <f>SUM(L45:N45)</f>
        <v>100</v>
      </c>
      <c r="L45" s="7"/>
      <c r="M45" s="7">
        <v>100</v>
      </c>
      <c r="N45" s="7"/>
      <c r="O45" s="7">
        <f>SUM(P45:R45)</f>
        <v>73</v>
      </c>
      <c r="P45" s="7"/>
      <c r="Q45" s="7">
        <v>73</v>
      </c>
      <c r="R45" s="7"/>
      <c r="S45" s="7">
        <f>SUM(T45:V45)</f>
        <v>73</v>
      </c>
      <c r="T45" s="7"/>
      <c r="U45" s="7">
        <f>Q45</f>
        <v>73</v>
      </c>
      <c r="V45" s="7"/>
      <c r="W45" s="23">
        <f t="shared" si="8"/>
        <v>73</v>
      </c>
      <c r="X45" s="48"/>
      <c r="Y45" s="54"/>
      <c r="Z45" s="54"/>
      <c r="AA45" s="50"/>
      <c r="AB45" s="50"/>
      <c r="AC45" s="50"/>
    </row>
    <row r="46" spans="1:29" ht="19.5" hidden="1" customHeight="1" x14ac:dyDescent="0.2">
      <c r="A46" s="90"/>
      <c r="B46" s="92"/>
      <c r="C46" s="33" t="s">
        <v>214</v>
      </c>
      <c r="D46" s="33"/>
      <c r="E46" s="33"/>
      <c r="F46" s="33" t="s">
        <v>65</v>
      </c>
      <c r="G46" s="10">
        <f t="shared" si="53"/>
        <v>0</v>
      </c>
      <c r="H46" s="7"/>
      <c r="I46" s="7"/>
      <c r="J46" s="7"/>
      <c r="K46" s="7">
        <f>SUM(L46:N46)</f>
        <v>0</v>
      </c>
      <c r="L46" s="7"/>
      <c r="M46" s="7"/>
      <c r="N46" s="7"/>
      <c r="O46" s="7">
        <f>SUM(P46:R46)</f>
        <v>0</v>
      </c>
      <c r="P46" s="7"/>
      <c r="Q46" s="7">
        <f>U46</f>
        <v>0</v>
      </c>
      <c r="R46" s="7"/>
      <c r="S46" s="7">
        <f>SUM(T46:V46)</f>
        <v>0</v>
      </c>
      <c r="T46" s="7"/>
      <c r="U46" s="7"/>
      <c r="V46" s="7"/>
      <c r="W46" s="23" t="e">
        <f t="shared" si="8"/>
        <v>#DIV/0!</v>
      </c>
      <c r="X46" s="48"/>
      <c r="Y46" s="54"/>
      <c r="Z46" s="54"/>
      <c r="AA46" s="50"/>
      <c r="AB46" s="50"/>
      <c r="AC46" s="50"/>
    </row>
    <row r="47" spans="1:29" ht="36" customHeight="1" x14ac:dyDescent="0.2">
      <c r="A47" s="25" t="s">
        <v>61</v>
      </c>
      <c r="B47" s="26" t="s">
        <v>60</v>
      </c>
      <c r="C47" s="34"/>
      <c r="D47" s="34"/>
      <c r="E47" s="34"/>
      <c r="F47" s="34"/>
      <c r="G47" s="14">
        <f t="shared" si="53"/>
        <v>89898</v>
      </c>
      <c r="H47" s="6">
        <f>SUM(H48:H50)</f>
        <v>0</v>
      </c>
      <c r="I47" s="6">
        <f>SUM(I48:I50)</f>
        <v>89898</v>
      </c>
      <c r="J47" s="6">
        <f>SUM(J48:J50)</f>
        <v>0</v>
      </c>
      <c r="K47" s="6">
        <f t="shared" ref="K47:K53" si="54">L47+M47+N47</f>
        <v>91398</v>
      </c>
      <c r="L47" s="6">
        <f>SUM(L48:L50)</f>
        <v>0</v>
      </c>
      <c r="M47" s="6">
        <f>SUM(M48:M50)</f>
        <v>91398</v>
      </c>
      <c r="N47" s="6">
        <f>SUM(N48:N50)</f>
        <v>0</v>
      </c>
      <c r="O47" s="6">
        <f t="shared" ref="O47:O53" si="55">P47+Q47+R47</f>
        <v>91352.7</v>
      </c>
      <c r="P47" s="6">
        <f>SUM(P48:P50)</f>
        <v>0</v>
      </c>
      <c r="Q47" s="6">
        <f>SUM(Q48:Q50)</f>
        <v>91352.7</v>
      </c>
      <c r="R47" s="6">
        <f>SUM(R48:R50)</f>
        <v>0</v>
      </c>
      <c r="S47" s="6">
        <f t="shared" ref="S47:S50" si="56">T47+U47+V47</f>
        <v>91266.5</v>
      </c>
      <c r="T47" s="6">
        <f>SUM(T48:T50)</f>
        <v>0</v>
      </c>
      <c r="U47" s="6">
        <f>SUM(U48:U50)</f>
        <v>91266.5</v>
      </c>
      <c r="V47" s="6">
        <f>SUM(V48:V50)</f>
        <v>0</v>
      </c>
      <c r="W47" s="23">
        <f t="shared" si="8"/>
        <v>99.856123766384385</v>
      </c>
      <c r="X47" s="48"/>
      <c r="Y47" s="86"/>
      <c r="Z47" s="54"/>
      <c r="AA47" s="50"/>
      <c r="AB47" s="50"/>
      <c r="AC47" s="50"/>
    </row>
    <row r="48" spans="1:29" ht="55.5" customHeight="1" x14ac:dyDescent="0.2">
      <c r="A48" s="27" t="s">
        <v>62</v>
      </c>
      <c r="B48" s="29" t="s">
        <v>92</v>
      </c>
      <c r="C48" s="33" t="s">
        <v>215</v>
      </c>
      <c r="D48" s="33"/>
      <c r="E48" s="33"/>
      <c r="F48" s="33" t="s">
        <v>57</v>
      </c>
      <c r="G48" s="10">
        <f t="shared" si="53"/>
        <v>34398</v>
      </c>
      <c r="H48" s="7">
        <v>0</v>
      </c>
      <c r="I48" s="10">
        <f>M48</f>
        <v>34398</v>
      </c>
      <c r="J48" s="7">
        <v>0</v>
      </c>
      <c r="K48" s="7">
        <f t="shared" si="54"/>
        <v>34398</v>
      </c>
      <c r="L48" s="7"/>
      <c r="M48" s="7">
        <v>34398</v>
      </c>
      <c r="N48" s="7"/>
      <c r="O48" s="7">
        <f>P48+Q48+R48</f>
        <v>34352.699999999997</v>
      </c>
      <c r="P48" s="7"/>
      <c r="Q48" s="37">
        <v>34352.699999999997</v>
      </c>
      <c r="R48" s="7"/>
      <c r="S48" s="7">
        <f t="shared" si="56"/>
        <v>34352.699999999997</v>
      </c>
      <c r="T48" s="7"/>
      <c r="U48" s="37">
        <f>Q48</f>
        <v>34352.699999999997</v>
      </c>
      <c r="V48" s="7"/>
      <c r="W48" s="23">
        <f t="shared" si="8"/>
        <v>99.868306296877705</v>
      </c>
      <c r="X48" s="48"/>
      <c r="Y48" s="54"/>
      <c r="Z48" s="54"/>
      <c r="AA48" s="50"/>
      <c r="AB48" s="50"/>
      <c r="AC48" s="69"/>
    </row>
    <row r="49" spans="1:29" ht="54.75" customHeight="1" x14ac:dyDescent="0.2">
      <c r="A49" s="27" t="s">
        <v>63</v>
      </c>
      <c r="B49" s="29" t="s">
        <v>132</v>
      </c>
      <c r="C49" s="33" t="s">
        <v>216</v>
      </c>
      <c r="D49" s="33"/>
      <c r="E49" s="33"/>
      <c r="F49" s="33" t="s">
        <v>107</v>
      </c>
      <c r="G49" s="10">
        <f t="shared" si="53"/>
        <v>1500</v>
      </c>
      <c r="H49" s="7">
        <v>0</v>
      </c>
      <c r="I49" s="10">
        <v>1500</v>
      </c>
      <c r="J49" s="7">
        <v>0</v>
      </c>
      <c r="K49" s="7">
        <f t="shared" si="54"/>
        <v>3000</v>
      </c>
      <c r="L49" s="7"/>
      <c r="M49" s="7">
        <v>3000</v>
      </c>
      <c r="N49" s="7"/>
      <c r="O49" s="7">
        <f t="shared" si="55"/>
        <v>3000</v>
      </c>
      <c r="P49" s="7"/>
      <c r="Q49" s="7">
        <v>3000</v>
      </c>
      <c r="R49" s="7"/>
      <c r="S49" s="7">
        <f t="shared" si="56"/>
        <v>2913.8</v>
      </c>
      <c r="T49" s="7"/>
      <c r="U49" s="37">
        <f>Q49-86.2</f>
        <v>2913.8</v>
      </c>
      <c r="V49" s="7"/>
      <c r="W49" s="23">
        <f t="shared" si="8"/>
        <v>97.126666666666665</v>
      </c>
      <c r="X49" s="48"/>
      <c r="Y49" s="86"/>
      <c r="Z49" s="86"/>
      <c r="AA49" s="50"/>
      <c r="AB49" s="50"/>
      <c r="AC49" s="50"/>
    </row>
    <row r="50" spans="1:29" ht="41.25" customHeight="1" x14ac:dyDescent="0.2">
      <c r="A50" s="27" t="s">
        <v>64</v>
      </c>
      <c r="B50" s="29" t="s">
        <v>133</v>
      </c>
      <c r="C50" s="33" t="s">
        <v>217</v>
      </c>
      <c r="D50" s="33"/>
      <c r="E50" s="33"/>
      <c r="F50" s="33" t="s">
        <v>107</v>
      </c>
      <c r="G50" s="10">
        <f t="shared" si="53"/>
        <v>54000</v>
      </c>
      <c r="H50" s="7"/>
      <c r="I50" s="10">
        <f t="shared" ref="I50" si="57">M50</f>
        <v>54000</v>
      </c>
      <c r="J50" s="7">
        <v>0</v>
      </c>
      <c r="K50" s="7">
        <f t="shared" si="54"/>
        <v>54000</v>
      </c>
      <c r="L50" s="7"/>
      <c r="M50" s="7">
        <v>54000</v>
      </c>
      <c r="N50" s="7"/>
      <c r="O50" s="7">
        <f t="shared" si="55"/>
        <v>54000</v>
      </c>
      <c r="P50" s="7">
        <f>T50</f>
        <v>0</v>
      </c>
      <c r="Q50" s="7">
        <v>54000</v>
      </c>
      <c r="R50" s="7"/>
      <c r="S50" s="7">
        <f t="shared" si="56"/>
        <v>54000</v>
      </c>
      <c r="T50" s="7"/>
      <c r="U50" s="37">
        <f t="shared" ref="U50" si="58">Q50</f>
        <v>54000</v>
      </c>
      <c r="V50" s="7"/>
      <c r="W50" s="23">
        <f t="shared" si="8"/>
        <v>100</v>
      </c>
      <c r="X50" s="48"/>
      <c r="Y50" s="54"/>
      <c r="Z50" s="54"/>
      <c r="AA50" s="50"/>
      <c r="AB50" s="50"/>
      <c r="AC50" s="50"/>
    </row>
    <row r="51" spans="1:29" ht="48.75" customHeight="1" x14ac:dyDescent="0.2">
      <c r="A51" s="25" t="s">
        <v>103</v>
      </c>
      <c r="B51" s="26" t="s">
        <v>101</v>
      </c>
      <c r="C51" s="34"/>
      <c r="D51" s="34"/>
      <c r="E51" s="34"/>
      <c r="F51" s="34"/>
      <c r="G51" s="14">
        <f>H51+I51+J51</f>
        <v>1400</v>
      </c>
      <c r="H51" s="6">
        <f>H52</f>
        <v>0</v>
      </c>
      <c r="I51" s="6">
        <f>I52</f>
        <v>1400</v>
      </c>
      <c r="J51" s="6">
        <f>J52</f>
        <v>0</v>
      </c>
      <c r="K51" s="6">
        <f>L51+M51+N51</f>
        <v>1400</v>
      </c>
      <c r="L51" s="6">
        <f>L52</f>
        <v>0</v>
      </c>
      <c r="M51" s="6">
        <f>M52</f>
        <v>1400</v>
      </c>
      <c r="N51" s="6">
        <f>N52</f>
        <v>0</v>
      </c>
      <c r="O51" s="6">
        <f>P51+Q51+R51</f>
        <v>1364.83</v>
      </c>
      <c r="P51" s="6">
        <f>P52</f>
        <v>0</v>
      </c>
      <c r="Q51" s="6">
        <f>Q52</f>
        <v>1364.83</v>
      </c>
      <c r="R51" s="6">
        <f>R52</f>
        <v>0</v>
      </c>
      <c r="S51" s="6">
        <f>T51+U51+V51</f>
        <v>1364.83</v>
      </c>
      <c r="T51" s="6">
        <f>T52</f>
        <v>0</v>
      </c>
      <c r="U51" s="6">
        <f>U52</f>
        <v>1364.83</v>
      </c>
      <c r="V51" s="6">
        <f>V52</f>
        <v>0</v>
      </c>
      <c r="W51" s="23">
        <f t="shared" si="8"/>
        <v>97.487857142857138</v>
      </c>
      <c r="X51" s="48"/>
      <c r="Y51" s="54"/>
      <c r="Z51" s="54"/>
      <c r="AA51" s="50"/>
      <c r="AB51" s="50"/>
      <c r="AC51" s="50"/>
    </row>
    <row r="52" spans="1:29" ht="48.75" customHeight="1" x14ac:dyDescent="0.2">
      <c r="A52" s="27" t="s">
        <v>104</v>
      </c>
      <c r="B52" s="29" t="s">
        <v>102</v>
      </c>
      <c r="C52" s="33" t="s">
        <v>218</v>
      </c>
      <c r="D52" s="33"/>
      <c r="E52" s="33"/>
      <c r="F52" s="33" t="s">
        <v>56</v>
      </c>
      <c r="G52" s="10">
        <f>H52+I52+J52</f>
        <v>1400</v>
      </c>
      <c r="H52" s="7">
        <v>0</v>
      </c>
      <c r="I52" s="7">
        <v>1400</v>
      </c>
      <c r="J52" s="7">
        <v>0</v>
      </c>
      <c r="K52" s="7">
        <f>SUM(L52:N52)</f>
        <v>1400</v>
      </c>
      <c r="L52" s="7"/>
      <c r="M52" s="7">
        <v>1400</v>
      </c>
      <c r="N52" s="7"/>
      <c r="O52" s="7">
        <f>SUM(P52:R52)</f>
        <v>1364.83</v>
      </c>
      <c r="P52" s="7"/>
      <c r="Q52" s="7">
        <v>1364.83</v>
      </c>
      <c r="R52" s="7"/>
      <c r="S52" s="7">
        <f>SUM(T52:V52)</f>
        <v>1364.83</v>
      </c>
      <c r="T52" s="7"/>
      <c r="U52" s="7">
        <f>Q52</f>
        <v>1364.83</v>
      </c>
      <c r="V52" s="7"/>
      <c r="W52" s="23">
        <f t="shared" si="8"/>
        <v>97.487857142857138</v>
      </c>
      <c r="X52" s="48"/>
      <c r="Y52" s="54"/>
      <c r="Z52" s="54"/>
      <c r="AA52" s="50"/>
      <c r="AB52" s="50"/>
      <c r="AC52" s="50"/>
    </row>
    <row r="53" spans="1:29" ht="55.5" customHeight="1" x14ac:dyDescent="0.2">
      <c r="A53" s="25" t="s">
        <v>134</v>
      </c>
      <c r="B53" s="26" t="s">
        <v>135</v>
      </c>
      <c r="C53" s="34"/>
      <c r="D53" s="34"/>
      <c r="E53" s="34"/>
      <c r="F53" s="34"/>
      <c r="G53" s="14">
        <f>H53+I53+J53</f>
        <v>11814.5</v>
      </c>
      <c r="H53" s="6">
        <f>SUM(H54:H56)</f>
        <v>11578.2</v>
      </c>
      <c r="I53" s="6">
        <f>SUM(I54:I56)</f>
        <v>236.3</v>
      </c>
      <c r="J53" s="6">
        <f>SUM(J54:J56)</f>
        <v>0</v>
      </c>
      <c r="K53" s="6">
        <f t="shared" si="54"/>
        <v>12585</v>
      </c>
      <c r="L53" s="6">
        <f>SUM(L54:L56)</f>
        <v>11578.2</v>
      </c>
      <c r="M53" s="6">
        <f>SUM(M54:M56)</f>
        <v>1006.8</v>
      </c>
      <c r="N53" s="6">
        <f>SUM(N54:N56)</f>
        <v>0</v>
      </c>
      <c r="O53" s="6">
        <f t="shared" si="55"/>
        <v>12187.2</v>
      </c>
      <c r="P53" s="6">
        <f>SUM(P54:P56)</f>
        <v>11212.2</v>
      </c>
      <c r="Q53" s="6">
        <f>SUM(Q54:Q56)</f>
        <v>975</v>
      </c>
      <c r="R53" s="6">
        <f>SUM(R54:R56)</f>
        <v>0</v>
      </c>
      <c r="S53" s="6">
        <f>T53+U53+V53</f>
        <v>12187.2</v>
      </c>
      <c r="T53" s="6">
        <f>SUM(T54:T56)</f>
        <v>11212.2</v>
      </c>
      <c r="U53" s="6">
        <f>SUM(U54:U56)</f>
        <v>975</v>
      </c>
      <c r="V53" s="6">
        <f>SUM(V54:V56)</f>
        <v>0</v>
      </c>
      <c r="W53" s="23">
        <f t="shared" si="8"/>
        <v>96.839094159713952</v>
      </c>
      <c r="X53" s="48"/>
      <c r="Y53" s="54"/>
      <c r="Z53" s="54"/>
      <c r="AA53" s="50"/>
      <c r="AB53" s="50"/>
      <c r="AC53" s="50"/>
    </row>
    <row r="54" spans="1:29" ht="68.25" customHeight="1" x14ac:dyDescent="0.2">
      <c r="A54" s="27" t="s">
        <v>136</v>
      </c>
      <c r="B54" s="29" t="s">
        <v>139</v>
      </c>
      <c r="C54" s="33" t="s">
        <v>219</v>
      </c>
      <c r="D54" s="33" t="s">
        <v>219</v>
      </c>
      <c r="E54" s="33"/>
      <c r="F54" s="33" t="s">
        <v>57</v>
      </c>
      <c r="G54" s="10">
        <f t="shared" ref="G54:G58" si="59">H54+I54+J54</f>
        <v>11814.5</v>
      </c>
      <c r="H54" s="7">
        <f>L54</f>
        <v>11578.2</v>
      </c>
      <c r="I54" s="10">
        <v>236.3</v>
      </c>
      <c r="J54" s="7"/>
      <c r="K54" s="7">
        <f t="shared" ref="K54:K56" si="60">SUM(L54:N54)</f>
        <v>12585</v>
      </c>
      <c r="L54" s="7">
        <v>11578.2</v>
      </c>
      <c r="M54" s="10">
        <v>1006.8</v>
      </c>
      <c r="N54" s="7"/>
      <c r="O54" s="7">
        <f t="shared" ref="O54:O58" si="61">SUM(P54:R54)</f>
        <v>12187.2</v>
      </c>
      <c r="P54" s="7">
        <v>11212.2</v>
      </c>
      <c r="Q54" s="7">
        <v>975</v>
      </c>
      <c r="R54" s="7"/>
      <c r="S54" s="7">
        <f t="shared" ref="S54:S58" si="62">SUM(T54:V54)</f>
        <v>12187.2</v>
      </c>
      <c r="T54" s="7">
        <f>P54</f>
        <v>11212.2</v>
      </c>
      <c r="U54" s="7">
        <f>Q54</f>
        <v>975</v>
      </c>
      <c r="V54" s="7"/>
      <c r="W54" s="23">
        <f t="shared" si="8"/>
        <v>96.839094159713952</v>
      </c>
      <c r="X54" s="48"/>
      <c r="Y54" s="54"/>
      <c r="Z54" s="54"/>
      <c r="AA54" s="50"/>
      <c r="AB54" s="50"/>
      <c r="AC54" s="50"/>
    </row>
    <row r="55" spans="1:29" ht="33.75" hidden="1" customHeight="1" x14ac:dyDescent="0.2">
      <c r="A55" s="27" t="s">
        <v>137</v>
      </c>
      <c r="B55" s="29" t="s">
        <v>140</v>
      </c>
      <c r="C55" s="33"/>
      <c r="D55" s="33"/>
      <c r="E55" s="33"/>
      <c r="F55" s="33"/>
      <c r="G55" s="10">
        <f t="shared" si="59"/>
        <v>0</v>
      </c>
      <c r="H55" s="7"/>
      <c r="I55" s="10"/>
      <c r="J55" s="7"/>
      <c r="K55" s="7">
        <f t="shared" si="60"/>
        <v>0</v>
      </c>
      <c r="L55" s="7"/>
      <c r="M55" s="10"/>
      <c r="N55" s="7"/>
      <c r="O55" s="7">
        <f t="shared" si="61"/>
        <v>0</v>
      </c>
      <c r="P55" s="7"/>
      <c r="Q55" s="7">
        <f>U55</f>
        <v>0</v>
      </c>
      <c r="R55" s="7"/>
      <c r="S55" s="7">
        <f t="shared" si="62"/>
        <v>0</v>
      </c>
      <c r="T55" s="7">
        <v>0</v>
      </c>
      <c r="U55" s="7"/>
      <c r="V55" s="7"/>
      <c r="W55" s="23" t="e">
        <f t="shared" si="8"/>
        <v>#DIV/0!</v>
      </c>
      <c r="X55" s="48"/>
      <c r="Y55" s="54"/>
      <c r="Z55" s="54"/>
      <c r="AA55" s="50"/>
      <c r="AB55" s="50"/>
      <c r="AC55" s="50"/>
    </row>
    <row r="56" spans="1:29" ht="39" hidden="1" customHeight="1" x14ac:dyDescent="0.2">
      <c r="A56" s="27" t="s">
        <v>138</v>
      </c>
      <c r="B56" s="29" t="s">
        <v>141</v>
      </c>
      <c r="C56" s="33"/>
      <c r="D56" s="33"/>
      <c r="E56" s="33"/>
      <c r="F56" s="33"/>
      <c r="G56" s="10">
        <f t="shared" si="59"/>
        <v>0</v>
      </c>
      <c r="H56" s="7"/>
      <c r="I56" s="10"/>
      <c r="J56" s="7"/>
      <c r="K56" s="7">
        <f t="shared" si="60"/>
        <v>0</v>
      </c>
      <c r="L56" s="37"/>
      <c r="M56" s="10"/>
      <c r="N56" s="7"/>
      <c r="O56" s="7">
        <f t="shared" si="61"/>
        <v>0</v>
      </c>
      <c r="P56" s="7">
        <f>T56</f>
        <v>0</v>
      </c>
      <c r="Q56" s="7">
        <f t="shared" ref="Q56" si="63">U56</f>
        <v>0</v>
      </c>
      <c r="R56" s="7"/>
      <c r="S56" s="7">
        <f t="shared" si="62"/>
        <v>0</v>
      </c>
      <c r="T56" s="7">
        <v>0</v>
      </c>
      <c r="U56" s="7"/>
      <c r="V56" s="7"/>
      <c r="W56" s="23" t="e">
        <f t="shared" si="8"/>
        <v>#DIV/0!</v>
      </c>
      <c r="X56" s="48"/>
      <c r="Y56" s="54"/>
      <c r="Z56" s="54"/>
      <c r="AA56" s="50"/>
      <c r="AB56" s="50"/>
      <c r="AC56" s="50"/>
    </row>
    <row r="57" spans="1:29" ht="84" hidden="1" customHeight="1" x14ac:dyDescent="0.2">
      <c r="A57" s="25" t="s">
        <v>142</v>
      </c>
      <c r="B57" s="26" t="s">
        <v>143</v>
      </c>
      <c r="C57" s="34"/>
      <c r="D57" s="34"/>
      <c r="E57" s="34"/>
      <c r="F57" s="34"/>
      <c r="G57" s="14">
        <f t="shared" si="59"/>
        <v>0</v>
      </c>
      <c r="H57" s="6">
        <f>SUM(H58:H58)</f>
        <v>0</v>
      </c>
      <c r="I57" s="6">
        <f>SUM(I58:I58)</f>
        <v>0</v>
      </c>
      <c r="J57" s="6">
        <f>SUM(J58:J58)</f>
        <v>0</v>
      </c>
      <c r="K57" s="6">
        <f>L57+M57+N57</f>
        <v>0</v>
      </c>
      <c r="L57" s="6">
        <f>SUM(L58:L58)</f>
        <v>0</v>
      </c>
      <c r="M57" s="6">
        <f>SUM(M58:M58)</f>
        <v>0</v>
      </c>
      <c r="N57" s="6">
        <f>SUM(N58:N58)</f>
        <v>0</v>
      </c>
      <c r="O57" s="6">
        <f t="shared" si="61"/>
        <v>0</v>
      </c>
      <c r="P57" s="6">
        <f>SUM(P58:P58)</f>
        <v>0</v>
      </c>
      <c r="Q57" s="6">
        <f>SUM(Q58:Q58)</f>
        <v>0</v>
      </c>
      <c r="R57" s="6">
        <f>SUM(R58:R58)</f>
        <v>0</v>
      </c>
      <c r="S57" s="6">
        <f t="shared" si="62"/>
        <v>0</v>
      </c>
      <c r="T57" s="6">
        <f>SUM(T58:T58)</f>
        <v>0</v>
      </c>
      <c r="U57" s="6">
        <f>SUM(U58:U58)</f>
        <v>0</v>
      </c>
      <c r="V57" s="6">
        <f>SUM(V58:V58)</f>
        <v>0</v>
      </c>
      <c r="W57" s="23" t="e">
        <f t="shared" si="8"/>
        <v>#DIV/0!</v>
      </c>
      <c r="X57" s="48"/>
      <c r="Y57" s="54"/>
      <c r="Z57" s="54"/>
      <c r="AA57" s="50"/>
      <c r="AB57" s="50"/>
      <c r="AC57" s="50"/>
    </row>
    <row r="58" spans="1:29" ht="78.75" hidden="1" customHeight="1" x14ac:dyDescent="0.2">
      <c r="A58" s="78" t="s">
        <v>144</v>
      </c>
      <c r="B58" s="79" t="s">
        <v>111</v>
      </c>
      <c r="C58" s="33" t="s">
        <v>220</v>
      </c>
      <c r="D58" s="33" t="s">
        <v>220</v>
      </c>
      <c r="E58" s="33"/>
      <c r="F58" s="33" t="s">
        <v>55</v>
      </c>
      <c r="G58" s="10">
        <f t="shared" si="59"/>
        <v>0</v>
      </c>
      <c r="H58" s="7">
        <f>L58</f>
        <v>0</v>
      </c>
      <c r="I58" s="10">
        <f>M58</f>
        <v>0</v>
      </c>
      <c r="J58" s="7">
        <v>0</v>
      </c>
      <c r="K58" s="7">
        <f>L58+M58+N58</f>
        <v>0</v>
      </c>
      <c r="L58" s="7"/>
      <c r="M58" s="7"/>
      <c r="N58" s="7"/>
      <c r="O58" s="7">
        <f t="shared" si="61"/>
        <v>0</v>
      </c>
      <c r="P58" s="7"/>
      <c r="Q58" s="7">
        <f>U58</f>
        <v>0</v>
      </c>
      <c r="R58" s="7"/>
      <c r="S58" s="7">
        <f t="shared" si="62"/>
        <v>0</v>
      </c>
      <c r="T58" s="7">
        <v>0</v>
      </c>
      <c r="U58" s="7">
        <v>0</v>
      </c>
      <c r="V58" s="7"/>
      <c r="W58" s="23" t="e">
        <f t="shared" si="8"/>
        <v>#DIV/0!</v>
      </c>
      <c r="X58" s="48"/>
      <c r="Y58" s="54"/>
      <c r="Z58" s="54"/>
      <c r="AA58" s="50"/>
      <c r="AB58" s="50"/>
      <c r="AC58" s="50"/>
    </row>
    <row r="59" spans="1:29" ht="39.75" hidden="1" customHeight="1" x14ac:dyDescent="0.2">
      <c r="A59" s="25" t="s">
        <v>145</v>
      </c>
      <c r="B59" s="26" t="s">
        <v>146</v>
      </c>
      <c r="C59" s="34"/>
      <c r="D59" s="34"/>
      <c r="E59" s="34"/>
      <c r="F59" s="34"/>
      <c r="G59" s="1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23" t="e">
        <f t="shared" si="8"/>
        <v>#DIV/0!</v>
      </c>
      <c r="X59" s="48"/>
      <c r="Y59" s="54"/>
      <c r="Z59" s="54"/>
      <c r="AA59" s="50"/>
      <c r="AB59" s="50"/>
      <c r="AC59" s="50"/>
    </row>
    <row r="60" spans="1:29" ht="61.5" hidden="1" customHeight="1" x14ac:dyDescent="0.2">
      <c r="A60" s="27" t="s">
        <v>150</v>
      </c>
      <c r="B60" s="29" t="s">
        <v>147</v>
      </c>
      <c r="C60" s="33"/>
      <c r="D60" s="33"/>
      <c r="E60" s="33"/>
      <c r="F60" s="33"/>
      <c r="G60" s="10"/>
      <c r="H60" s="7"/>
      <c r="I60" s="10"/>
      <c r="J60" s="7"/>
      <c r="K60" s="7"/>
      <c r="L60" s="7"/>
      <c r="M60" s="10"/>
      <c r="N60" s="7"/>
      <c r="O60" s="7"/>
      <c r="P60" s="7"/>
      <c r="Q60" s="7"/>
      <c r="R60" s="7"/>
      <c r="S60" s="7"/>
      <c r="T60" s="7"/>
      <c r="U60" s="7"/>
      <c r="V60" s="7"/>
      <c r="W60" s="23" t="e">
        <f t="shared" si="8"/>
        <v>#DIV/0!</v>
      </c>
      <c r="X60" s="48"/>
      <c r="Y60" s="54"/>
      <c r="Z60" s="54"/>
      <c r="AA60" s="50"/>
      <c r="AB60" s="50"/>
      <c r="AC60" s="50"/>
    </row>
    <row r="61" spans="1:29" ht="54.75" hidden="1" customHeight="1" x14ac:dyDescent="0.2">
      <c r="A61" s="25" t="s">
        <v>148</v>
      </c>
      <c r="B61" s="26" t="s">
        <v>149</v>
      </c>
      <c r="C61" s="34"/>
      <c r="D61" s="34"/>
      <c r="E61" s="34"/>
      <c r="F61" s="34"/>
      <c r="G61" s="1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23" t="e">
        <f t="shared" si="8"/>
        <v>#DIV/0!</v>
      </c>
      <c r="X61" s="48"/>
      <c r="Y61" s="54"/>
      <c r="Z61" s="54"/>
      <c r="AA61" s="50"/>
      <c r="AB61" s="50"/>
      <c r="AC61" s="50"/>
    </row>
    <row r="62" spans="1:29" ht="42" hidden="1" customHeight="1" x14ac:dyDescent="0.2">
      <c r="A62" s="78" t="s">
        <v>151</v>
      </c>
      <c r="B62" s="29" t="s">
        <v>154</v>
      </c>
      <c r="C62" s="33"/>
      <c r="D62" s="33"/>
      <c r="E62" s="33"/>
      <c r="F62" s="33"/>
      <c r="G62" s="10"/>
      <c r="H62" s="7"/>
      <c r="I62" s="1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3" t="e">
        <f t="shared" si="8"/>
        <v>#DIV/0!</v>
      </c>
      <c r="X62" s="48"/>
      <c r="Y62" s="54"/>
      <c r="Z62" s="54"/>
      <c r="AA62" s="50"/>
      <c r="AB62" s="50"/>
      <c r="AC62" s="50"/>
    </row>
    <row r="63" spans="1:29" ht="43.5" hidden="1" customHeight="1" x14ac:dyDescent="0.2">
      <c r="A63" s="78" t="s">
        <v>152</v>
      </c>
      <c r="B63" s="29" t="s">
        <v>155</v>
      </c>
      <c r="C63" s="33"/>
      <c r="D63" s="33"/>
      <c r="E63" s="33"/>
      <c r="F63" s="33"/>
      <c r="G63" s="10"/>
      <c r="H63" s="7"/>
      <c r="I63" s="10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23" t="e">
        <f t="shared" si="8"/>
        <v>#DIV/0!</v>
      </c>
      <c r="X63" s="48"/>
      <c r="Y63" s="54"/>
      <c r="Z63" s="54"/>
      <c r="AA63" s="50"/>
      <c r="AB63" s="50"/>
      <c r="AC63" s="50"/>
    </row>
    <row r="64" spans="1:29" ht="57.75" hidden="1" customHeight="1" x14ac:dyDescent="0.2">
      <c r="A64" s="78" t="s">
        <v>153</v>
      </c>
      <c r="B64" s="29" t="s">
        <v>156</v>
      </c>
      <c r="C64" s="33"/>
      <c r="D64" s="33"/>
      <c r="E64" s="33"/>
      <c r="F64" s="33"/>
      <c r="G64" s="10"/>
      <c r="H64" s="7"/>
      <c r="I64" s="10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3" t="e">
        <f t="shared" si="8"/>
        <v>#DIV/0!</v>
      </c>
      <c r="X64" s="48"/>
      <c r="Y64" s="54"/>
      <c r="Z64" s="54"/>
      <c r="AA64" s="50"/>
      <c r="AB64" s="50"/>
      <c r="AC64" s="50"/>
    </row>
    <row r="65" spans="1:29" ht="88.5" hidden="1" customHeight="1" x14ac:dyDescent="0.2">
      <c r="A65" s="25" t="s">
        <v>157</v>
      </c>
      <c r="B65" s="26" t="s">
        <v>158</v>
      </c>
      <c r="C65" s="34"/>
      <c r="D65" s="34"/>
      <c r="E65" s="34"/>
      <c r="F65" s="34"/>
      <c r="G65" s="1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23" t="e">
        <f t="shared" si="8"/>
        <v>#DIV/0!</v>
      </c>
      <c r="X65" s="48"/>
      <c r="Y65" s="54"/>
      <c r="Z65" s="54"/>
      <c r="AA65" s="50"/>
      <c r="AB65" s="50"/>
      <c r="AC65" s="50"/>
    </row>
    <row r="66" spans="1:29" ht="57.75" hidden="1" customHeight="1" x14ac:dyDescent="0.2">
      <c r="A66" s="78" t="s">
        <v>159</v>
      </c>
      <c r="B66" s="29" t="s">
        <v>160</v>
      </c>
      <c r="C66" s="33"/>
      <c r="D66" s="33"/>
      <c r="E66" s="33"/>
      <c r="F66" s="33"/>
      <c r="G66" s="10"/>
      <c r="H66" s="7"/>
      <c r="I66" s="10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23" t="e">
        <f t="shared" si="8"/>
        <v>#DIV/0!</v>
      </c>
      <c r="X66" s="48"/>
      <c r="Y66" s="54"/>
      <c r="Z66" s="54"/>
      <c r="AA66" s="50"/>
      <c r="AB66" s="50"/>
      <c r="AC66" s="50"/>
    </row>
    <row r="67" spans="1:29" ht="34.5" hidden="1" customHeight="1" x14ac:dyDescent="0.2">
      <c r="A67" s="25" t="s">
        <v>161</v>
      </c>
      <c r="B67" s="26" t="s">
        <v>162</v>
      </c>
      <c r="C67" s="34"/>
      <c r="D67" s="34"/>
      <c r="E67" s="34"/>
      <c r="F67" s="34"/>
      <c r="G67" s="1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f>SUM(V68:V72)</f>
        <v>0</v>
      </c>
      <c r="W67" s="23" t="e">
        <f t="shared" si="8"/>
        <v>#DIV/0!</v>
      </c>
      <c r="X67" s="48"/>
      <c r="Y67" s="54"/>
      <c r="Z67" s="54"/>
      <c r="AA67" s="50"/>
      <c r="AB67" s="50"/>
      <c r="AC67" s="50"/>
    </row>
    <row r="68" spans="1:29" ht="69.75" hidden="1" customHeight="1" x14ac:dyDescent="0.2">
      <c r="A68" s="78" t="s">
        <v>163</v>
      </c>
      <c r="B68" s="29" t="s">
        <v>164</v>
      </c>
      <c r="C68" s="33"/>
      <c r="D68" s="33"/>
      <c r="E68" s="33"/>
      <c r="F68" s="33"/>
      <c r="G68" s="10"/>
      <c r="H68" s="7"/>
      <c r="I68" s="1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3" t="e">
        <f t="shared" si="8"/>
        <v>#DIV/0!</v>
      </c>
      <c r="X68" s="48"/>
      <c r="Y68" s="54"/>
      <c r="Z68" s="54"/>
      <c r="AA68" s="50"/>
      <c r="AB68" s="50"/>
      <c r="AC68" s="50"/>
    </row>
    <row r="69" spans="1:29" ht="25.5" customHeight="1" x14ac:dyDescent="0.2">
      <c r="A69" s="104" t="s">
        <v>166</v>
      </c>
      <c r="B69" s="104"/>
      <c r="C69" s="32"/>
      <c r="D69" s="32"/>
      <c r="E69" s="32"/>
      <c r="F69" s="32"/>
      <c r="G69" s="16">
        <f>H69+I69+J69</f>
        <v>165791.79999999999</v>
      </c>
      <c r="H69" s="16">
        <f>H70+H76+H78+H81</f>
        <v>140000</v>
      </c>
      <c r="I69" s="16">
        <f>I70+I76+I78+I81</f>
        <v>25791.800000000003</v>
      </c>
      <c r="J69" s="16">
        <f>J70+J76+J78+J81</f>
        <v>0</v>
      </c>
      <c r="K69" s="16">
        <f>L69+M69+N69</f>
        <v>165381.79999999999</v>
      </c>
      <c r="L69" s="16">
        <f>L70+L76+L78+L81</f>
        <v>140000</v>
      </c>
      <c r="M69" s="16">
        <f>M70+M76+M78+M81</f>
        <v>25381.800000000003</v>
      </c>
      <c r="N69" s="16">
        <f>N70+N76+N78+N81</f>
        <v>0</v>
      </c>
      <c r="O69" s="16">
        <f>P69+Q69+R69</f>
        <v>162575.4</v>
      </c>
      <c r="P69" s="16">
        <f>P70+P76+P78+P81</f>
        <v>140000</v>
      </c>
      <c r="Q69" s="16">
        <f>Q70+Q76+Q78+Q81</f>
        <v>22575.4</v>
      </c>
      <c r="R69" s="16">
        <f>R70+R76+R78+R81</f>
        <v>0</v>
      </c>
      <c r="S69" s="16">
        <f>T69+U69+V69</f>
        <v>162575.4</v>
      </c>
      <c r="T69" s="16">
        <f>T70+T76+T78+T81</f>
        <v>140000</v>
      </c>
      <c r="U69" s="16">
        <f>U70+U76+U78+U81</f>
        <v>22575.4</v>
      </c>
      <c r="V69" s="16">
        <f>V70+V76+V78+V81</f>
        <v>0</v>
      </c>
      <c r="W69" s="23">
        <f t="shared" si="8"/>
        <v>98.30307808960842</v>
      </c>
      <c r="X69" s="48"/>
      <c r="Y69" s="54"/>
      <c r="Z69" s="54"/>
      <c r="AA69" s="50"/>
      <c r="AB69" s="50"/>
      <c r="AC69" s="50"/>
    </row>
    <row r="70" spans="1:29" ht="36.75" customHeight="1" x14ac:dyDescent="0.2">
      <c r="A70" s="25" t="s">
        <v>16</v>
      </c>
      <c r="B70" s="26" t="s">
        <v>17</v>
      </c>
      <c r="C70" s="34"/>
      <c r="D70" s="34"/>
      <c r="E70" s="34"/>
      <c r="F70" s="34"/>
      <c r="G70" s="14">
        <f t="shared" ref="G70:G74" si="64">H70+I70+J70</f>
        <v>928</v>
      </c>
      <c r="H70" s="14">
        <f>SUM(H71:H75)</f>
        <v>0</v>
      </c>
      <c r="I70" s="14">
        <f t="shared" ref="I70:J70" si="65">SUM(I71:I75)</f>
        <v>928</v>
      </c>
      <c r="J70" s="14">
        <f t="shared" si="65"/>
        <v>0</v>
      </c>
      <c r="K70" s="14">
        <f>L70+M70+N70</f>
        <v>928</v>
      </c>
      <c r="L70" s="14">
        <f t="shared" ref="L70:N70" si="66">SUM(L71:L75)</f>
        <v>0</v>
      </c>
      <c r="M70" s="14">
        <f t="shared" si="66"/>
        <v>928</v>
      </c>
      <c r="N70" s="14">
        <f t="shared" si="66"/>
        <v>0</v>
      </c>
      <c r="O70" s="14">
        <f>P70+Q70+R70</f>
        <v>906</v>
      </c>
      <c r="P70" s="14">
        <f t="shared" ref="P70:R70" si="67">SUM(P71:P75)</f>
        <v>0</v>
      </c>
      <c r="Q70" s="14">
        <f t="shared" si="67"/>
        <v>906</v>
      </c>
      <c r="R70" s="14">
        <f t="shared" si="67"/>
        <v>0</v>
      </c>
      <c r="S70" s="14">
        <f>T70+U70+V70</f>
        <v>906</v>
      </c>
      <c r="T70" s="14">
        <f t="shared" ref="T70:V70" si="68">SUM(T71:T75)</f>
        <v>0</v>
      </c>
      <c r="U70" s="14">
        <f t="shared" si="68"/>
        <v>906</v>
      </c>
      <c r="V70" s="14">
        <f t="shared" si="68"/>
        <v>0</v>
      </c>
      <c r="W70" s="23">
        <f t="shared" si="8"/>
        <v>97.629310344827587</v>
      </c>
      <c r="X70" s="48"/>
      <c r="Y70" s="54"/>
      <c r="Z70" s="54"/>
      <c r="AA70" s="50"/>
      <c r="AB70" s="50"/>
      <c r="AC70" s="50"/>
    </row>
    <row r="71" spans="1:29" ht="58.5" customHeight="1" x14ac:dyDescent="0.2">
      <c r="A71" s="27" t="s">
        <v>28</v>
      </c>
      <c r="B71" s="29" t="s">
        <v>18</v>
      </c>
      <c r="C71" s="33" t="s">
        <v>221</v>
      </c>
      <c r="D71" s="33"/>
      <c r="E71" s="33"/>
      <c r="F71" s="33" t="s">
        <v>66</v>
      </c>
      <c r="G71" s="10">
        <f t="shared" si="64"/>
        <v>580</v>
      </c>
      <c r="H71" s="7">
        <v>0</v>
      </c>
      <c r="I71" s="10">
        <f>M71</f>
        <v>580</v>
      </c>
      <c r="J71" s="7">
        <v>0</v>
      </c>
      <c r="K71" s="7">
        <f>SUM(L71:N71)</f>
        <v>580</v>
      </c>
      <c r="L71" s="7"/>
      <c r="M71" s="7">
        <v>580</v>
      </c>
      <c r="N71" s="7"/>
      <c r="O71" s="7">
        <f>SUM(P71:R71)</f>
        <v>576</v>
      </c>
      <c r="P71" s="7"/>
      <c r="Q71" s="7">
        <v>576</v>
      </c>
      <c r="R71" s="7"/>
      <c r="S71" s="7">
        <f>SUM(T71:V71)</f>
        <v>576</v>
      </c>
      <c r="T71" s="7"/>
      <c r="U71" s="7">
        <f>Q71</f>
        <v>576</v>
      </c>
      <c r="V71" s="7"/>
      <c r="W71" s="23">
        <f t="shared" si="8"/>
        <v>99.310344827586206</v>
      </c>
      <c r="X71" s="48"/>
      <c r="Y71" s="54"/>
      <c r="Z71" s="54"/>
      <c r="AA71" s="50"/>
      <c r="AB71" s="50"/>
      <c r="AC71" s="50"/>
    </row>
    <row r="72" spans="1:29" ht="39.75" customHeight="1" x14ac:dyDescent="0.2">
      <c r="A72" s="27" t="s">
        <v>29</v>
      </c>
      <c r="B72" s="29" t="s">
        <v>193</v>
      </c>
      <c r="C72" s="33" t="s">
        <v>222</v>
      </c>
      <c r="D72" s="33"/>
      <c r="E72" s="33"/>
      <c r="F72" s="33" t="s">
        <v>67</v>
      </c>
      <c r="G72" s="10">
        <f>H72+I72+J72</f>
        <v>348</v>
      </c>
      <c r="H72" s="7"/>
      <c r="I72" s="10">
        <f>M72</f>
        <v>348</v>
      </c>
      <c r="J72" s="7"/>
      <c r="K72" s="10">
        <f>L72+M72+N72</f>
        <v>348</v>
      </c>
      <c r="L72" s="10"/>
      <c r="M72" s="10">
        <v>348</v>
      </c>
      <c r="N72" s="10"/>
      <c r="O72" s="10">
        <f>P72+Q72+R72</f>
        <v>330</v>
      </c>
      <c r="P72" s="10"/>
      <c r="Q72" s="7">
        <v>330</v>
      </c>
      <c r="R72" s="10"/>
      <c r="S72" s="10">
        <f>T72+U72+V72</f>
        <v>330</v>
      </c>
      <c r="T72" s="10"/>
      <c r="U72" s="10">
        <f>Q72</f>
        <v>330</v>
      </c>
      <c r="V72" s="10"/>
      <c r="W72" s="23">
        <f t="shared" si="8"/>
        <v>94.827586206896555</v>
      </c>
      <c r="X72" s="48"/>
      <c r="Y72" s="54"/>
      <c r="Z72" s="54"/>
      <c r="AA72" s="50"/>
      <c r="AB72" s="50"/>
      <c r="AC72" s="50"/>
    </row>
    <row r="73" spans="1:29" ht="61.5" hidden="1" customHeight="1" x14ac:dyDescent="0.2">
      <c r="A73" s="27" t="s">
        <v>34</v>
      </c>
      <c r="B73" s="29"/>
      <c r="C73" s="33"/>
      <c r="D73" s="33"/>
      <c r="E73" s="33"/>
      <c r="F73" s="33"/>
      <c r="G73" s="10">
        <f t="shared" si="64"/>
        <v>0</v>
      </c>
      <c r="H73" s="7">
        <v>0</v>
      </c>
      <c r="I73" s="10"/>
      <c r="J73" s="7">
        <v>0</v>
      </c>
      <c r="K73" s="7">
        <f>SUM(L73:N73)</f>
        <v>0</v>
      </c>
      <c r="L73" s="7"/>
      <c r="M73" s="7"/>
      <c r="N73" s="7"/>
      <c r="O73" s="7">
        <f>SUM(P73:R73)</f>
        <v>0</v>
      </c>
      <c r="P73" s="7"/>
      <c r="Q73" s="7">
        <f>U73</f>
        <v>0</v>
      </c>
      <c r="R73" s="7"/>
      <c r="S73" s="7">
        <f>SUM(T73:V73)</f>
        <v>0</v>
      </c>
      <c r="T73" s="7"/>
      <c r="U73" s="7"/>
      <c r="V73" s="7"/>
      <c r="W73" s="23" t="e">
        <f t="shared" ref="W73:W137" si="69">S73*100/K73</f>
        <v>#DIV/0!</v>
      </c>
      <c r="X73" s="48"/>
      <c r="Y73" s="54"/>
      <c r="Z73" s="54"/>
      <c r="AA73" s="50"/>
      <c r="AB73" s="50"/>
      <c r="AC73" s="50"/>
    </row>
    <row r="74" spans="1:29" ht="45.75" hidden="1" customHeight="1" x14ac:dyDescent="0.2">
      <c r="A74" s="27"/>
      <c r="B74" s="29"/>
      <c r="C74" s="33"/>
      <c r="D74" s="33"/>
      <c r="E74" s="33"/>
      <c r="F74" s="33"/>
      <c r="G74" s="10">
        <f t="shared" si="64"/>
        <v>0</v>
      </c>
      <c r="H74" s="7"/>
      <c r="I74" s="10"/>
      <c r="J74" s="7"/>
      <c r="K74" s="7">
        <f>SUM(L74:N74)</f>
        <v>0</v>
      </c>
      <c r="L74" s="7"/>
      <c r="M74" s="7"/>
      <c r="N74" s="7"/>
      <c r="O74" s="7">
        <f>SUM(P74:R74)</f>
        <v>0</v>
      </c>
      <c r="P74" s="7"/>
      <c r="Q74" s="7"/>
      <c r="R74" s="7"/>
      <c r="S74" s="7">
        <f>SUM(T74:V74)</f>
        <v>0</v>
      </c>
      <c r="T74" s="7"/>
      <c r="U74" s="7"/>
      <c r="V74" s="7"/>
      <c r="W74" s="23" t="e">
        <f t="shared" si="69"/>
        <v>#DIV/0!</v>
      </c>
      <c r="X74" s="48"/>
      <c r="Y74" s="54"/>
      <c r="Z74" s="54"/>
      <c r="AA74" s="50"/>
      <c r="AB74" s="50"/>
      <c r="AC74" s="50"/>
    </row>
    <row r="75" spans="1:29" ht="25.5" hidden="1" customHeight="1" x14ac:dyDescent="0.2">
      <c r="A75" s="27"/>
      <c r="B75" s="29"/>
      <c r="C75" s="33"/>
      <c r="D75" s="33"/>
      <c r="E75" s="33"/>
      <c r="F75" s="33"/>
      <c r="G75" s="10">
        <f t="shared" ref="G75:G94" si="70">H75+I75+J75</f>
        <v>0</v>
      </c>
      <c r="H75" s="7"/>
      <c r="I75" s="10"/>
      <c r="J75" s="7"/>
      <c r="K75" s="7">
        <f>SUM(L75:N75)</f>
        <v>0</v>
      </c>
      <c r="L75" s="7"/>
      <c r="M75" s="7"/>
      <c r="N75" s="7"/>
      <c r="O75" s="7">
        <f>SUM(P75:R75)</f>
        <v>0</v>
      </c>
      <c r="P75" s="7"/>
      <c r="Q75" s="7"/>
      <c r="R75" s="7"/>
      <c r="S75" s="7">
        <f>SUM(T75:V75)</f>
        <v>0</v>
      </c>
      <c r="T75" s="7"/>
      <c r="U75" s="7"/>
      <c r="V75" s="7"/>
      <c r="W75" s="23" t="e">
        <f t="shared" si="69"/>
        <v>#DIV/0!</v>
      </c>
      <c r="X75" s="48"/>
      <c r="Y75" s="54"/>
      <c r="Z75" s="54"/>
      <c r="AA75" s="50"/>
      <c r="AB75" s="50"/>
      <c r="AC75" s="50"/>
    </row>
    <row r="76" spans="1:29" ht="36.75" customHeight="1" x14ac:dyDescent="0.2">
      <c r="A76" s="25" t="s">
        <v>7</v>
      </c>
      <c r="B76" s="26" t="s">
        <v>19</v>
      </c>
      <c r="C76" s="34"/>
      <c r="D76" s="34"/>
      <c r="E76" s="34"/>
      <c r="F76" s="34"/>
      <c r="G76" s="14">
        <f t="shared" si="70"/>
        <v>5082.8999999999996</v>
      </c>
      <c r="H76" s="14">
        <f>H77</f>
        <v>0</v>
      </c>
      <c r="I76" s="14">
        <f>I77</f>
        <v>5082.8999999999996</v>
      </c>
      <c r="J76" s="14">
        <f>J77</f>
        <v>0</v>
      </c>
      <c r="K76" s="14">
        <f>L76+M76+N76</f>
        <v>5462.9</v>
      </c>
      <c r="L76" s="14">
        <f>L77</f>
        <v>0</v>
      </c>
      <c r="M76" s="14">
        <f>M77</f>
        <v>5462.9</v>
      </c>
      <c r="N76" s="14">
        <f>N77</f>
        <v>0</v>
      </c>
      <c r="O76" s="14">
        <f>P76+Q76+R76</f>
        <v>5203.6000000000004</v>
      </c>
      <c r="P76" s="14">
        <f>P77</f>
        <v>0</v>
      </c>
      <c r="Q76" s="14">
        <f>Q77</f>
        <v>5203.6000000000004</v>
      </c>
      <c r="R76" s="14">
        <f>R77</f>
        <v>0</v>
      </c>
      <c r="S76" s="14">
        <f>T76+U76+V76</f>
        <v>5203.6000000000004</v>
      </c>
      <c r="T76" s="14">
        <f>T77</f>
        <v>0</v>
      </c>
      <c r="U76" s="14">
        <f>U77</f>
        <v>5203.6000000000004</v>
      </c>
      <c r="V76" s="15">
        <f>V77</f>
        <v>0</v>
      </c>
      <c r="W76" s="23">
        <f t="shared" si="69"/>
        <v>95.253436819271826</v>
      </c>
      <c r="X76" s="48"/>
      <c r="Y76" s="54"/>
      <c r="Z76" s="54"/>
      <c r="AA76" s="50"/>
      <c r="AB76" s="50"/>
      <c r="AC76" s="50"/>
    </row>
    <row r="77" spans="1:29" ht="135" customHeight="1" x14ac:dyDescent="0.2">
      <c r="A77" s="27" t="s">
        <v>31</v>
      </c>
      <c r="B77" s="30" t="s">
        <v>93</v>
      </c>
      <c r="C77" s="33" t="s">
        <v>223</v>
      </c>
      <c r="D77" s="33"/>
      <c r="E77" s="33"/>
      <c r="F77" s="33" t="s">
        <v>79</v>
      </c>
      <c r="G77" s="10">
        <f t="shared" si="70"/>
        <v>5082.8999999999996</v>
      </c>
      <c r="H77" s="9">
        <v>0</v>
      </c>
      <c r="I77" s="10">
        <v>5082.8999999999996</v>
      </c>
      <c r="J77" s="9">
        <v>0</v>
      </c>
      <c r="K77" s="7">
        <f>SUM(L77:N77)</f>
        <v>5462.9</v>
      </c>
      <c r="L77" s="7"/>
      <c r="M77" s="7">
        <v>5462.9</v>
      </c>
      <c r="N77" s="7"/>
      <c r="O77" s="7">
        <f>SUM(P77:R77)</f>
        <v>5203.6000000000004</v>
      </c>
      <c r="P77" s="7"/>
      <c r="Q77" s="7">
        <v>5203.6000000000004</v>
      </c>
      <c r="R77" s="7"/>
      <c r="S77" s="7">
        <f>SUM(T77:V77)</f>
        <v>5203.6000000000004</v>
      </c>
      <c r="T77" s="7"/>
      <c r="U77" s="7">
        <f>Q77</f>
        <v>5203.6000000000004</v>
      </c>
      <c r="V77" s="7"/>
      <c r="W77" s="23">
        <f t="shared" si="69"/>
        <v>95.253436819271826</v>
      </c>
      <c r="X77" s="48"/>
      <c r="Y77" s="54"/>
      <c r="Z77" s="54"/>
      <c r="AA77" s="50"/>
      <c r="AB77" s="50"/>
      <c r="AC77" s="50"/>
    </row>
    <row r="78" spans="1:29" ht="45.75" customHeight="1" x14ac:dyDescent="0.2">
      <c r="A78" s="25" t="s">
        <v>8</v>
      </c>
      <c r="B78" s="26" t="s">
        <v>257</v>
      </c>
      <c r="C78" s="34"/>
      <c r="D78" s="34"/>
      <c r="E78" s="34"/>
      <c r="F78" s="34"/>
      <c r="G78" s="14">
        <f>H78+I78+J78</f>
        <v>158229.9</v>
      </c>
      <c r="H78" s="14">
        <f>SUM(H79:H80)</f>
        <v>140000</v>
      </c>
      <c r="I78" s="14">
        <f t="shared" ref="I78:J78" si="71">SUM(I79:I80)</f>
        <v>18229.900000000001</v>
      </c>
      <c r="J78" s="14">
        <f t="shared" si="71"/>
        <v>0</v>
      </c>
      <c r="K78" s="14">
        <f>SUM(L78:N78)</f>
        <v>158229.9</v>
      </c>
      <c r="L78" s="14">
        <f>SUM(L79:L80)</f>
        <v>140000</v>
      </c>
      <c r="M78" s="14">
        <f t="shared" ref="M78" si="72">SUM(M79:M80)</f>
        <v>18229.900000000001</v>
      </c>
      <c r="N78" s="14">
        <f t="shared" ref="N78" si="73">SUM(N79:N80)</f>
        <v>0</v>
      </c>
      <c r="O78" s="14">
        <f>SUM(P78:R78)</f>
        <v>155798.1</v>
      </c>
      <c r="P78" s="14">
        <f>SUM(P79:P80)</f>
        <v>140000</v>
      </c>
      <c r="Q78" s="14">
        <f t="shared" ref="Q78" si="74">SUM(Q79:Q80)</f>
        <v>15798.1</v>
      </c>
      <c r="R78" s="14">
        <f t="shared" ref="R78" si="75">SUM(R79:R80)</f>
        <v>0</v>
      </c>
      <c r="S78" s="14">
        <f>SUM(T78:V78)</f>
        <v>155798.1</v>
      </c>
      <c r="T78" s="14">
        <f>SUM(T79:T80)</f>
        <v>140000</v>
      </c>
      <c r="U78" s="14">
        <f t="shared" ref="U78" si="76">SUM(U79:U80)</f>
        <v>15798.1</v>
      </c>
      <c r="V78" s="15">
        <f t="shared" ref="V78" si="77">SUM(V79:V80)</f>
        <v>0</v>
      </c>
      <c r="W78" s="23">
        <f>S78*100/K78</f>
        <v>98.463122330229623</v>
      </c>
      <c r="X78" s="48"/>
      <c r="Y78" s="54"/>
      <c r="Z78" s="54"/>
      <c r="AA78" s="50"/>
      <c r="AB78" s="50"/>
      <c r="AC78" s="50"/>
    </row>
    <row r="79" spans="1:29" ht="40.5" customHeight="1" x14ac:dyDescent="0.2">
      <c r="A79" s="27" t="s">
        <v>32</v>
      </c>
      <c r="B79" s="30" t="s">
        <v>165</v>
      </c>
      <c r="C79" s="33" t="s">
        <v>224</v>
      </c>
      <c r="D79" s="33" t="s">
        <v>259</v>
      </c>
      <c r="E79" s="33"/>
      <c r="F79" s="33" t="s">
        <v>55</v>
      </c>
      <c r="G79" s="10">
        <f>H79+I79+J79</f>
        <v>48229.9</v>
      </c>
      <c r="H79" s="7">
        <v>30000</v>
      </c>
      <c r="I79" s="10">
        <v>18229.900000000001</v>
      </c>
      <c r="J79" s="7">
        <v>0</v>
      </c>
      <c r="K79" s="7">
        <f t="shared" ref="K79:K86" si="78">L79+M79+N79</f>
        <v>54694.3</v>
      </c>
      <c r="L79" s="7">
        <v>36464.400000000001</v>
      </c>
      <c r="M79" s="7">
        <v>18229.900000000001</v>
      </c>
      <c r="N79" s="7">
        <v>0</v>
      </c>
      <c r="O79" s="7">
        <f>SUM(P79:R79)</f>
        <v>52262.5</v>
      </c>
      <c r="P79" s="7">
        <v>36464.400000000001</v>
      </c>
      <c r="Q79" s="7">
        <v>15798.1</v>
      </c>
      <c r="R79" s="7"/>
      <c r="S79" s="7">
        <f>SUM(T79:V79)</f>
        <v>52262.5</v>
      </c>
      <c r="T79" s="7">
        <f>P79</f>
        <v>36464.400000000001</v>
      </c>
      <c r="U79" s="7">
        <f>Q79</f>
        <v>15798.1</v>
      </c>
      <c r="V79" s="7"/>
      <c r="W79" s="23">
        <f t="shared" si="69"/>
        <v>95.553832849126863</v>
      </c>
      <c r="X79" s="48"/>
      <c r="Y79" s="54"/>
      <c r="Z79" s="54"/>
      <c r="AA79" s="50"/>
      <c r="AB79" s="50"/>
      <c r="AC79" s="50"/>
    </row>
    <row r="80" spans="1:29" ht="40.5" customHeight="1" x14ac:dyDescent="0.2">
      <c r="A80" s="27" t="s">
        <v>87</v>
      </c>
      <c r="B80" s="30" t="s">
        <v>260</v>
      </c>
      <c r="C80" s="33"/>
      <c r="D80" s="33" t="s">
        <v>258</v>
      </c>
      <c r="E80" s="33"/>
      <c r="F80" s="33" t="s">
        <v>55</v>
      </c>
      <c r="G80" s="10">
        <f>H80+I80+J80</f>
        <v>110000</v>
      </c>
      <c r="H80" s="7">
        <v>110000</v>
      </c>
      <c r="I80" s="10"/>
      <c r="J80" s="7"/>
      <c r="K80" s="7">
        <f t="shared" si="78"/>
        <v>103535.6</v>
      </c>
      <c r="L80" s="7">
        <v>103535.6</v>
      </c>
      <c r="M80" s="7"/>
      <c r="N80" s="7"/>
      <c r="O80" s="7">
        <f>SUM(P80:R80)</f>
        <v>103535.6</v>
      </c>
      <c r="P80" s="7">
        <v>103535.6</v>
      </c>
      <c r="Q80" s="7"/>
      <c r="R80" s="7"/>
      <c r="S80" s="7">
        <f>SUM(T80:V80)</f>
        <v>103535.6</v>
      </c>
      <c r="T80" s="7">
        <f>P80</f>
        <v>103535.6</v>
      </c>
      <c r="U80" s="7"/>
      <c r="V80" s="7"/>
      <c r="W80" s="23">
        <f t="shared" si="69"/>
        <v>100</v>
      </c>
      <c r="X80" s="48"/>
      <c r="Y80" s="54"/>
      <c r="Z80" s="54"/>
      <c r="AA80" s="50"/>
      <c r="AB80" s="50"/>
      <c r="AC80" s="50"/>
    </row>
    <row r="81" spans="1:29" ht="40.5" customHeight="1" x14ac:dyDescent="0.2">
      <c r="A81" s="26">
        <v>4</v>
      </c>
      <c r="B81" s="26" t="s">
        <v>261</v>
      </c>
      <c r="C81" s="34"/>
      <c r="D81" s="34"/>
      <c r="E81" s="34"/>
      <c r="F81" s="34"/>
      <c r="G81" s="14">
        <f>H81+I81+J81</f>
        <v>1551</v>
      </c>
      <c r="H81" s="14">
        <f>SUM(H82:H84)</f>
        <v>0</v>
      </c>
      <c r="I81" s="14">
        <f t="shared" ref="I81:J81" si="79">SUM(I82:I84)</f>
        <v>1551</v>
      </c>
      <c r="J81" s="14">
        <f t="shared" si="79"/>
        <v>0</v>
      </c>
      <c r="K81" s="14">
        <f t="shared" si="78"/>
        <v>761</v>
      </c>
      <c r="L81" s="14">
        <f t="shared" ref="L81:N81" si="80">SUM(L82:L84)</f>
        <v>0</v>
      </c>
      <c r="M81" s="14">
        <f t="shared" si="80"/>
        <v>761</v>
      </c>
      <c r="N81" s="14">
        <f t="shared" si="80"/>
        <v>0</v>
      </c>
      <c r="O81" s="14">
        <f>P81+Q81+R81</f>
        <v>667.7</v>
      </c>
      <c r="P81" s="14">
        <f t="shared" ref="P81:R81" si="81">SUM(P82:P84)</f>
        <v>0</v>
      </c>
      <c r="Q81" s="14">
        <f t="shared" si="81"/>
        <v>667.7</v>
      </c>
      <c r="R81" s="14">
        <f t="shared" si="81"/>
        <v>0</v>
      </c>
      <c r="S81" s="14">
        <f>T81+U81+V81</f>
        <v>667.7</v>
      </c>
      <c r="T81" s="14">
        <f t="shared" ref="T81:V81" si="82">SUM(T82:T84)</f>
        <v>0</v>
      </c>
      <c r="U81" s="14">
        <f t="shared" si="82"/>
        <v>667.7</v>
      </c>
      <c r="V81" s="14">
        <f t="shared" si="82"/>
        <v>0</v>
      </c>
      <c r="W81" s="23">
        <f t="shared" si="69"/>
        <v>87.739816031537444</v>
      </c>
      <c r="X81" s="48"/>
      <c r="Y81" s="54"/>
      <c r="Z81" s="54"/>
      <c r="AA81" s="50"/>
      <c r="AB81" s="50"/>
      <c r="AC81" s="50"/>
    </row>
    <row r="82" spans="1:29" ht="39.75" customHeight="1" x14ac:dyDescent="0.2">
      <c r="A82" s="95" t="s">
        <v>33</v>
      </c>
      <c r="B82" s="91" t="s">
        <v>94</v>
      </c>
      <c r="C82" s="33" t="s">
        <v>225</v>
      </c>
      <c r="D82" s="33"/>
      <c r="E82" s="33"/>
      <c r="F82" s="33" t="s">
        <v>58</v>
      </c>
      <c r="G82" s="10">
        <f t="shared" ref="G82:G84" si="83">H82+I82+J82</f>
        <v>1051</v>
      </c>
      <c r="H82" s="7">
        <v>0</v>
      </c>
      <c r="I82" s="7">
        <v>1051</v>
      </c>
      <c r="J82" s="9">
        <v>0</v>
      </c>
      <c r="K82" s="7">
        <f t="shared" si="78"/>
        <v>261</v>
      </c>
      <c r="L82" s="7">
        <v>0</v>
      </c>
      <c r="M82" s="7">
        <v>261</v>
      </c>
      <c r="N82" s="7">
        <v>0</v>
      </c>
      <c r="O82" s="7">
        <f>P82+Q82+R82</f>
        <v>215</v>
      </c>
      <c r="P82" s="7">
        <v>0</v>
      </c>
      <c r="Q82" s="7">
        <v>215</v>
      </c>
      <c r="R82" s="7">
        <v>0</v>
      </c>
      <c r="S82" s="7">
        <f>T82+U82+V82</f>
        <v>215</v>
      </c>
      <c r="T82" s="7">
        <v>0</v>
      </c>
      <c r="U82" s="7">
        <f>Q82</f>
        <v>215</v>
      </c>
      <c r="V82" s="7">
        <v>0</v>
      </c>
      <c r="W82" s="23">
        <f t="shared" si="69"/>
        <v>82.375478927203062</v>
      </c>
      <c r="X82" s="48"/>
      <c r="Y82" s="54"/>
      <c r="Z82" s="54"/>
      <c r="AA82" s="50"/>
      <c r="AB82" s="50"/>
      <c r="AC82" s="50"/>
    </row>
    <row r="83" spans="1:29" ht="19.5" hidden="1" customHeight="1" x14ac:dyDescent="0.2">
      <c r="A83" s="97"/>
      <c r="B83" s="92"/>
      <c r="C83" s="33" t="s">
        <v>95</v>
      </c>
      <c r="D83" s="33"/>
      <c r="E83" s="33"/>
      <c r="F83" s="33" t="s">
        <v>66</v>
      </c>
      <c r="G83" s="10">
        <f t="shared" si="83"/>
        <v>0</v>
      </c>
      <c r="H83" s="7">
        <v>0</v>
      </c>
      <c r="I83" s="7"/>
      <c r="J83" s="9"/>
      <c r="K83" s="7">
        <f t="shared" si="78"/>
        <v>0</v>
      </c>
      <c r="L83" s="7"/>
      <c r="M83" s="7"/>
      <c r="N83" s="7"/>
      <c r="O83" s="7">
        <f>P83+Q83+R83</f>
        <v>0</v>
      </c>
      <c r="P83" s="7"/>
      <c r="Q83" s="7">
        <f>U83</f>
        <v>0</v>
      </c>
      <c r="R83" s="7"/>
      <c r="S83" s="7">
        <f>T83+U83+V83</f>
        <v>0</v>
      </c>
      <c r="T83" s="7"/>
      <c r="U83" s="7"/>
      <c r="V83" s="7"/>
      <c r="W83" s="23" t="e">
        <f t="shared" si="69"/>
        <v>#DIV/0!</v>
      </c>
      <c r="X83" s="48"/>
      <c r="Y83" s="54"/>
      <c r="Z83" s="54"/>
      <c r="AA83" s="50"/>
      <c r="AB83" s="50"/>
      <c r="AC83" s="50"/>
    </row>
    <row r="84" spans="1:29" s="50" customFormat="1" ht="35.25" customHeight="1" x14ac:dyDescent="0.2">
      <c r="A84" s="27" t="s">
        <v>59</v>
      </c>
      <c r="B84" s="30" t="s">
        <v>108</v>
      </c>
      <c r="C84" s="27" t="s">
        <v>249</v>
      </c>
      <c r="D84" s="27"/>
      <c r="E84" s="27"/>
      <c r="F84" s="27" t="s">
        <v>70</v>
      </c>
      <c r="G84" s="45">
        <f t="shared" si="83"/>
        <v>500</v>
      </c>
      <c r="H84" s="37"/>
      <c r="I84" s="37">
        <v>500</v>
      </c>
      <c r="J84" s="83"/>
      <c r="K84" s="37">
        <f t="shared" si="78"/>
        <v>500</v>
      </c>
      <c r="L84" s="37"/>
      <c r="M84" s="37">
        <v>500</v>
      </c>
      <c r="N84" s="37"/>
      <c r="O84" s="37">
        <f>P84+Q84+R84</f>
        <v>452.7</v>
      </c>
      <c r="P84" s="37"/>
      <c r="Q84" s="37">
        <v>452.7</v>
      </c>
      <c r="R84" s="37"/>
      <c r="S84" s="37">
        <f>T84+U84+V84</f>
        <v>452.7</v>
      </c>
      <c r="T84" s="37"/>
      <c r="U84" s="37">
        <f>Q84</f>
        <v>452.7</v>
      </c>
      <c r="V84" s="37"/>
      <c r="W84" s="23">
        <f t="shared" si="69"/>
        <v>90.54</v>
      </c>
      <c r="X84" s="51"/>
      <c r="Y84" s="54"/>
      <c r="Z84" s="54"/>
    </row>
    <row r="85" spans="1:29" ht="37.5" customHeight="1" x14ac:dyDescent="0.2">
      <c r="A85" s="103" t="s">
        <v>167</v>
      </c>
      <c r="B85" s="103"/>
      <c r="C85" s="32"/>
      <c r="D85" s="32"/>
      <c r="E85" s="32"/>
      <c r="F85" s="32"/>
      <c r="G85" s="16">
        <f>H85+I85+J85</f>
        <v>23550</v>
      </c>
      <c r="H85" s="16">
        <f>H86+H92+H95+H99+H101</f>
        <v>0</v>
      </c>
      <c r="I85" s="16">
        <f t="shared" ref="I85:J85" si="84">I86+I92+I95+I99+I101</f>
        <v>23550</v>
      </c>
      <c r="J85" s="16">
        <f t="shared" si="84"/>
        <v>0</v>
      </c>
      <c r="K85" s="16">
        <f t="shared" si="78"/>
        <v>24222.6</v>
      </c>
      <c r="L85" s="16">
        <f t="shared" ref="L85:N85" si="85">L86+L92+L95+L99+L101</f>
        <v>0</v>
      </c>
      <c r="M85" s="16">
        <f t="shared" si="85"/>
        <v>24222.6</v>
      </c>
      <c r="N85" s="16">
        <f t="shared" si="85"/>
        <v>0</v>
      </c>
      <c r="O85" s="16">
        <f>SUM(P85:R85)</f>
        <v>23627.7</v>
      </c>
      <c r="P85" s="16">
        <f t="shared" ref="P85:Q85" si="86">P86+P92+P95+P99+P101</f>
        <v>0</v>
      </c>
      <c r="Q85" s="16">
        <f t="shared" si="86"/>
        <v>23627.7</v>
      </c>
      <c r="R85" s="16">
        <f>R86+R92+R95+R99+R101</f>
        <v>0</v>
      </c>
      <c r="S85" s="16">
        <f>SUM(T85:V85)</f>
        <v>23627.7</v>
      </c>
      <c r="T85" s="16">
        <f t="shared" ref="T85:V85" si="87">T86+T92+T95+T99+T101</f>
        <v>0</v>
      </c>
      <c r="U85" s="16">
        <f t="shared" si="87"/>
        <v>23627.7</v>
      </c>
      <c r="V85" s="16">
        <f t="shared" si="87"/>
        <v>0</v>
      </c>
      <c r="W85" s="23">
        <f t="shared" si="69"/>
        <v>97.544029129820913</v>
      </c>
      <c r="X85" s="48"/>
      <c r="Y85" s="54"/>
      <c r="Z85" s="54"/>
      <c r="AA85" s="50"/>
      <c r="AB85" s="50"/>
      <c r="AC85" s="50"/>
    </row>
    <row r="86" spans="1:29" ht="50.25" customHeight="1" x14ac:dyDescent="0.2">
      <c r="A86" s="26">
        <v>1</v>
      </c>
      <c r="B86" s="26" t="s">
        <v>20</v>
      </c>
      <c r="C86" s="34"/>
      <c r="D86" s="34"/>
      <c r="E86" s="34"/>
      <c r="F86" s="34"/>
      <c r="G86" s="14">
        <f t="shared" si="70"/>
        <v>450</v>
      </c>
      <c r="H86" s="14">
        <f>SUM(H87:H91)</f>
        <v>0</v>
      </c>
      <c r="I86" s="14">
        <f>SUM(I87:I91)</f>
        <v>450</v>
      </c>
      <c r="J86" s="14">
        <f>SUM(J87:J91)</f>
        <v>0</v>
      </c>
      <c r="K86" s="14">
        <f t="shared" si="78"/>
        <v>410</v>
      </c>
      <c r="L86" s="14">
        <f>SUM(L87:L91)</f>
        <v>0</v>
      </c>
      <c r="M86" s="14">
        <f>SUM(M87:M91)</f>
        <v>410</v>
      </c>
      <c r="N86" s="14">
        <f>SUM(N87:N91)</f>
        <v>0</v>
      </c>
      <c r="O86" s="14">
        <f>P86+Q86+R86</f>
        <v>410</v>
      </c>
      <c r="P86" s="14">
        <f>SUM(P87:P91)</f>
        <v>0</v>
      </c>
      <c r="Q86" s="14">
        <f>SUM(Q87:Q91)</f>
        <v>410</v>
      </c>
      <c r="R86" s="14">
        <f>SUM(R87:R91)</f>
        <v>0</v>
      </c>
      <c r="S86" s="14">
        <f>T86+U86+V86</f>
        <v>410</v>
      </c>
      <c r="T86" s="14">
        <f>SUM(T87:T91)</f>
        <v>0</v>
      </c>
      <c r="U86" s="14">
        <f>SUM(U87:U91)</f>
        <v>410</v>
      </c>
      <c r="V86" s="14">
        <f>SUM(V87:V91)</f>
        <v>0</v>
      </c>
      <c r="W86" s="23">
        <f t="shared" si="69"/>
        <v>100</v>
      </c>
      <c r="X86" s="48"/>
      <c r="Y86" s="54"/>
      <c r="Z86" s="54"/>
      <c r="AA86" s="50"/>
      <c r="AB86" s="50"/>
      <c r="AC86" s="50"/>
    </row>
    <row r="87" spans="1:29" ht="17.25" hidden="1" customHeight="1" x14ac:dyDescent="0.2">
      <c r="A87" s="95" t="s">
        <v>28</v>
      </c>
      <c r="B87" s="91" t="s">
        <v>168</v>
      </c>
      <c r="C87" s="33" t="s">
        <v>226</v>
      </c>
      <c r="D87" s="33"/>
      <c r="E87" s="33"/>
      <c r="F87" s="33" t="s">
        <v>196</v>
      </c>
      <c r="G87" s="10">
        <f t="shared" si="70"/>
        <v>0</v>
      </c>
      <c r="H87" s="7">
        <v>0</v>
      </c>
      <c r="I87" s="10"/>
      <c r="J87" s="7">
        <v>0</v>
      </c>
      <c r="K87" s="7">
        <f t="shared" ref="K87:K91" si="88">SUM(L87:N87)</f>
        <v>0</v>
      </c>
      <c r="L87" s="7"/>
      <c r="M87" s="10">
        <v>0</v>
      </c>
      <c r="N87" s="7"/>
      <c r="O87" s="7">
        <f t="shared" ref="O87:O91" si="89">SUM(P87:R87)</f>
        <v>0</v>
      </c>
      <c r="P87" s="7"/>
      <c r="Q87" s="7">
        <v>0</v>
      </c>
      <c r="R87" s="7"/>
      <c r="S87" s="7">
        <f t="shared" ref="S87:S91" si="90">SUM(T87:V87)</f>
        <v>0</v>
      </c>
      <c r="T87" s="7"/>
      <c r="U87" s="7">
        <f>Q87</f>
        <v>0</v>
      </c>
      <c r="V87" s="7"/>
      <c r="W87" s="23" t="e">
        <f t="shared" si="69"/>
        <v>#DIV/0!</v>
      </c>
      <c r="X87" s="48"/>
      <c r="Y87" s="54"/>
      <c r="Z87" s="54"/>
      <c r="AA87" s="50"/>
      <c r="AB87" s="50"/>
      <c r="AC87" s="50"/>
    </row>
    <row r="88" spans="1:29" ht="15.75" customHeight="1" x14ac:dyDescent="0.2">
      <c r="A88" s="96"/>
      <c r="B88" s="94"/>
      <c r="C88" s="33" t="s">
        <v>226</v>
      </c>
      <c r="D88" s="33"/>
      <c r="E88" s="33"/>
      <c r="F88" s="33" t="s">
        <v>69</v>
      </c>
      <c r="G88" s="10">
        <f t="shared" si="70"/>
        <v>157.5</v>
      </c>
      <c r="H88" s="7">
        <v>0</v>
      </c>
      <c r="I88" s="10">
        <v>157.5</v>
      </c>
      <c r="J88" s="7">
        <v>0</v>
      </c>
      <c r="K88" s="7">
        <f t="shared" si="88"/>
        <v>157.5</v>
      </c>
      <c r="L88" s="7"/>
      <c r="M88" s="10">
        <v>157.5</v>
      </c>
      <c r="N88" s="7"/>
      <c r="O88" s="7">
        <f t="shared" si="89"/>
        <v>157.5</v>
      </c>
      <c r="P88" s="7"/>
      <c r="Q88" s="7">
        <v>157.5</v>
      </c>
      <c r="R88" s="7"/>
      <c r="S88" s="7">
        <f t="shared" si="90"/>
        <v>157.5</v>
      </c>
      <c r="T88" s="7"/>
      <c r="U88" s="7">
        <f t="shared" ref="U88:U91" si="91">Q88</f>
        <v>157.5</v>
      </c>
      <c r="V88" s="7"/>
      <c r="W88" s="23">
        <f t="shared" si="69"/>
        <v>100</v>
      </c>
      <c r="X88" s="48"/>
      <c r="Y88" s="54"/>
      <c r="Z88" s="54"/>
      <c r="AA88" s="50"/>
      <c r="AB88" s="50"/>
      <c r="AC88" s="50"/>
    </row>
    <row r="89" spans="1:29" ht="15.75" customHeight="1" x14ac:dyDescent="0.2">
      <c r="A89" s="96"/>
      <c r="B89" s="94"/>
      <c r="C89" s="33" t="s">
        <v>226</v>
      </c>
      <c r="D89" s="33"/>
      <c r="E89" s="33"/>
      <c r="F89" s="33" t="s">
        <v>68</v>
      </c>
      <c r="G89" s="10">
        <f t="shared" si="70"/>
        <v>127.5</v>
      </c>
      <c r="H89" s="7">
        <v>0</v>
      </c>
      <c r="I89" s="10">
        <v>127.5</v>
      </c>
      <c r="J89" s="7">
        <v>0</v>
      </c>
      <c r="K89" s="7">
        <f t="shared" si="88"/>
        <v>127.5</v>
      </c>
      <c r="L89" s="7"/>
      <c r="M89" s="10">
        <v>127.5</v>
      </c>
      <c r="N89" s="7"/>
      <c r="O89" s="7">
        <f t="shared" si="89"/>
        <v>127.5</v>
      </c>
      <c r="P89" s="7"/>
      <c r="Q89" s="7">
        <v>127.5</v>
      </c>
      <c r="R89" s="7"/>
      <c r="S89" s="7">
        <f t="shared" si="90"/>
        <v>127.5</v>
      </c>
      <c r="T89" s="7"/>
      <c r="U89" s="7">
        <f t="shared" si="91"/>
        <v>127.5</v>
      </c>
      <c r="V89" s="7"/>
      <c r="W89" s="23">
        <f t="shared" si="69"/>
        <v>100</v>
      </c>
      <c r="X89" s="48"/>
      <c r="Y89" s="54"/>
      <c r="Z89" s="54"/>
      <c r="AA89" s="50"/>
      <c r="AB89" s="50"/>
      <c r="AC89" s="50"/>
    </row>
    <row r="90" spans="1:29" ht="15.75" customHeight="1" x14ac:dyDescent="0.2">
      <c r="A90" s="96"/>
      <c r="B90" s="94"/>
      <c r="C90" s="33" t="s">
        <v>226</v>
      </c>
      <c r="D90" s="33"/>
      <c r="E90" s="33"/>
      <c r="F90" s="33" t="s">
        <v>65</v>
      </c>
      <c r="G90" s="10">
        <f t="shared" si="70"/>
        <v>150</v>
      </c>
      <c r="H90" s="7"/>
      <c r="I90" s="10">
        <v>150</v>
      </c>
      <c r="J90" s="7"/>
      <c r="K90" s="7">
        <f t="shared" si="88"/>
        <v>110</v>
      </c>
      <c r="L90" s="7"/>
      <c r="M90" s="10">
        <v>110</v>
      </c>
      <c r="N90" s="7"/>
      <c r="O90" s="7">
        <f t="shared" si="89"/>
        <v>110</v>
      </c>
      <c r="P90" s="7"/>
      <c r="Q90" s="7">
        <v>110</v>
      </c>
      <c r="R90" s="7"/>
      <c r="S90" s="7">
        <f t="shared" si="90"/>
        <v>110</v>
      </c>
      <c r="T90" s="7"/>
      <c r="U90" s="7">
        <f t="shared" si="91"/>
        <v>110</v>
      </c>
      <c r="V90" s="7"/>
      <c r="W90" s="23">
        <f t="shared" si="69"/>
        <v>100</v>
      </c>
      <c r="X90" s="48"/>
      <c r="Y90" s="54"/>
      <c r="Z90" s="54"/>
      <c r="AA90" s="50"/>
      <c r="AB90" s="50"/>
      <c r="AC90" s="50"/>
    </row>
    <row r="91" spans="1:29" ht="15.75" customHeight="1" x14ac:dyDescent="0.2">
      <c r="A91" s="97"/>
      <c r="B91" s="92"/>
      <c r="C91" s="33" t="s">
        <v>226</v>
      </c>
      <c r="D91" s="33"/>
      <c r="E91" s="33"/>
      <c r="F91" s="33" t="s">
        <v>107</v>
      </c>
      <c r="G91" s="10">
        <f t="shared" si="70"/>
        <v>15</v>
      </c>
      <c r="H91" s="7">
        <v>0</v>
      </c>
      <c r="I91" s="10">
        <v>15</v>
      </c>
      <c r="J91" s="7">
        <v>0</v>
      </c>
      <c r="K91" s="7">
        <f t="shared" si="88"/>
        <v>15</v>
      </c>
      <c r="L91" s="7"/>
      <c r="M91" s="10">
        <v>15</v>
      </c>
      <c r="N91" s="7"/>
      <c r="O91" s="7">
        <f t="shared" si="89"/>
        <v>15</v>
      </c>
      <c r="P91" s="7"/>
      <c r="Q91" s="7">
        <v>15</v>
      </c>
      <c r="R91" s="7"/>
      <c r="S91" s="7">
        <f t="shared" si="90"/>
        <v>15</v>
      </c>
      <c r="T91" s="7"/>
      <c r="U91" s="7">
        <f t="shared" si="91"/>
        <v>15</v>
      </c>
      <c r="V91" s="7"/>
      <c r="W91" s="23">
        <f t="shared" si="69"/>
        <v>100</v>
      </c>
      <c r="X91" s="48"/>
      <c r="Y91" s="54"/>
      <c r="Z91" s="54"/>
      <c r="AA91" s="50"/>
      <c r="AB91" s="50"/>
      <c r="AC91" s="50"/>
    </row>
    <row r="92" spans="1:29" ht="52.5" customHeight="1" x14ac:dyDescent="0.2">
      <c r="A92" s="26">
        <v>2</v>
      </c>
      <c r="B92" s="26" t="s">
        <v>96</v>
      </c>
      <c r="C92" s="34"/>
      <c r="D92" s="34"/>
      <c r="E92" s="34"/>
      <c r="F92" s="34"/>
      <c r="G92" s="14">
        <f t="shared" si="70"/>
        <v>2800</v>
      </c>
      <c r="H92" s="14">
        <f>H93+H94</f>
        <v>0</v>
      </c>
      <c r="I92" s="14">
        <f>I93+I94</f>
        <v>2800</v>
      </c>
      <c r="J92" s="14">
        <f>J93+J94</f>
        <v>0</v>
      </c>
      <c r="K92" s="14">
        <f t="shared" ref="K92:K94" si="92">L92+M92+N92</f>
        <v>3507</v>
      </c>
      <c r="L92" s="14">
        <f>L93+L94</f>
        <v>0</v>
      </c>
      <c r="M92" s="14">
        <f>M93+M94</f>
        <v>3507</v>
      </c>
      <c r="N92" s="14">
        <f>N93+N94</f>
        <v>0</v>
      </c>
      <c r="O92" s="14">
        <f>P92+Q92+R92</f>
        <v>3135.5</v>
      </c>
      <c r="P92" s="14">
        <f>P93+P94</f>
        <v>0</v>
      </c>
      <c r="Q92" s="14">
        <f>Q93+Q94</f>
        <v>3135.5</v>
      </c>
      <c r="R92" s="14">
        <f>R93+R94</f>
        <v>0</v>
      </c>
      <c r="S92" s="14">
        <f>T92+U92+V92</f>
        <v>3135.5</v>
      </c>
      <c r="T92" s="14">
        <f>T93+T94</f>
        <v>0</v>
      </c>
      <c r="U92" s="14">
        <f>U93+U94</f>
        <v>3135.5</v>
      </c>
      <c r="V92" s="14">
        <f>V93+V94</f>
        <v>0</v>
      </c>
      <c r="W92" s="23">
        <f t="shared" si="69"/>
        <v>89.406900484744796</v>
      </c>
      <c r="X92" s="48"/>
      <c r="Y92" s="54"/>
      <c r="Z92" s="54"/>
      <c r="AA92" s="50"/>
      <c r="AB92" s="50"/>
      <c r="AC92" s="50"/>
    </row>
    <row r="93" spans="1:29" ht="30" customHeight="1" x14ac:dyDescent="0.2">
      <c r="A93" s="89" t="s">
        <v>31</v>
      </c>
      <c r="B93" s="91" t="s">
        <v>169</v>
      </c>
      <c r="C93" s="33" t="s">
        <v>227</v>
      </c>
      <c r="D93" s="33"/>
      <c r="E93" s="33"/>
      <c r="F93" s="33" t="s">
        <v>196</v>
      </c>
      <c r="G93" s="10">
        <f>H93+I93+J93</f>
        <v>2736</v>
      </c>
      <c r="H93" s="10"/>
      <c r="I93" s="10">
        <v>2736</v>
      </c>
      <c r="J93" s="10"/>
      <c r="K93" s="10">
        <f t="shared" si="92"/>
        <v>3443</v>
      </c>
      <c r="L93" s="10"/>
      <c r="M93" s="10">
        <v>3443</v>
      </c>
      <c r="N93" s="10"/>
      <c r="O93" s="7">
        <f>P93+Q93+R93</f>
        <v>3071.9</v>
      </c>
      <c r="P93" s="7"/>
      <c r="Q93" s="7">
        <v>3071.9</v>
      </c>
      <c r="R93" s="7"/>
      <c r="S93" s="7">
        <f>T93+U93+V93</f>
        <v>3071.9</v>
      </c>
      <c r="T93" s="7"/>
      <c r="U93" s="7">
        <f>Q93</f>
        <v>3071.9</v>
      </c>
      <c r="V93" s="7"/>
      <c r="W93" s="23">
        <f t="shared" si="69"/>
        <v>89.221609061864655</v>
      </c>
      <c r="X93" s="48"/>
      <c r="Y93" s="54"/>
      <c r="Z93" s="54"/>
      <c r="AA93" s="50"/>
      <c r="AB93" s="50"/>
      <c r="AC93" s="50"/>
    </row>
    <row r="94" spans="1:29" ht="30" customHeight="1" x14ac:dyDescent="0.2">
      <c r="A94" s="90"/>
      <c r="B94" s="92"/>
      <c r="C94" s="33" t="s">
        <v>227</v>
      </c>
      <c r="D94" s="33"/>
      <c r="E94" s="33"/>
      <c r="F94" s="33" t="s">
        <v>58</v>
      </c>
      <c r="G94" s="17">
        <f t="shared" si="70"/>
        <v>64</v>
      </c>
      <c r="H94" s="12"/>
      <c r="I94" s="10">
        <v>64</v>
      </c>
      <c r="J94" s="13"/>
      <c r="K94" s="10">
        <f t="shared" si="92"/>
        <v>64</v>
      </c>
      <c r="L94" s="10"/>
      <c r="M94" s="10">
        <v>64</v>
      </c>
      <c r="N94" s="12"/>
      <c r="O94" s="7">
        <f t="shared" ref="O94" si="93">SUM(P94:R94)</f>
        <v>63.6</v>
      </c>
      <c r="P94" s="7"/>
      <c r="Q94" s="7">
        <v>63.6</v>
      </c>
      <c r="R94" s="7"/>
      <c r="S94" s="7">
        <f>SUM(T94:V94)</f>
        <v>63.6</v>
      </c>
      <c r="T94" s="7"/>
      <c r="U94" s="7">
        <f>Q94</f>
        <v>63.6</v>
      </c>
      <c r="V94" s="7"/>
      <c r="W94" s="23">
        <f t="shared" si="69"/>
        <v>99.375</v>
      </c>
      <c r="X94" s="48"/>
      <c r="Y94" s="54"/>
      <c r="Z94" s="54"/>
      <c r="AA94" s="50"/>
      <c r="AB94" s="50"/>
      <c r="AC94" s="50"/>
    </row>
    <row r="95" spans="1:29" ht="57.75" customHeight="1" x14ac:dyDescent="0.2">
      <c r="A95" s="26">
        <v>3</v>
      </c>
      <c r="B95" s="26" t="s">
        <v>21</v>
      </c>
      <c r="C95" s="34"/>
      <c r="D95" s="34"/>
      <c r="E95" s="34"/>
      <c r="F95" s="34"/>
      <c r="G95" s="14">
        <f>H95+I95+J95</f>
        <v>10300</v>
      </c>
      <c r="H95" s="14">
        <f>SUM(H96:H98)</f>
        <v>0</v>
      </c>
      <c r="I95" s="14">
        <f t="shared" ref="I95:J95" si="94">SUM(I96:I98)</f>
        <v>10300</v>
      </c>
      <c r="J95" s="14">
        <f t="shared" si="94"/>
        <v>0</v>
      </c>
      <c r="K95" s="14">
        <f>L95+M95+N95</f>
        <v>10305.6</v>
      </c>
      <c r="L95" s="14">
        <f t="shared" ref="L95:N95" si="95">SUM(L96:L98)</f>
        <v>0</v>
      </c>
      <c r="M95" s="14">
        <f>SUM(M96:M98)</f>
        <v>10305.6</v>
      </c>
      <c r="N95" s="14">
        <f t="shared" si="95"/>
        <v>0</v>
      </c>
      <c r="O95" s="14">
        <f>P95+Q95+R95</f>
        <v>10243.5</v>
      </c>
      <c r="P95" s="14">
        <f t="shared" ref="P95:R95" si="96">SUM(P96:P98)</f>
        <v>0</v>
      </c>
      <c r="Q95" s="14">
        <f t="shared" si="96"/>
        <v>10243.5</v>
      </c>
      <c r="R95" s="14">
        <f t="shared" si="96"/>
        <v>0</v>
      </c>
      <c r="S95" s="14">
        <f>T95+U95+V95</f>
        <v>10243.5</v>
      </c>
      <c r="T95" s="14">
        <f t="shared" ref="T95:V95" si="97">SUM(T96:T98)</f>
        <v>0</v>
      </c>
      <c r="U95" s="14">
        <f t="shared" si="97"/>
        <v>10243.5</v>
      </c>
      <c r="V95" s="14">
        <f t="shared" si="97"/>
        <v>0</v>
      </c>
      <c r="W95" s="23">
        <f t="shared" si="69"/>
        <v>99.397414997671163</v>
      </c>
      <c r="X95" s="48"/>
      <c r="Y95" s="54"/>
      <c r="Z95" s="54"/>
      <c r="AA95" s="50"/>
      <c r="AB95" s="50"/>
      <c r="AC95" s="50"/>
    </row>
    <row r="96" spans="1:29" ht="48.75" customHeight="1" x14ac:dyDescent="0.2">
      <c r="A96" s="89" t="s">
        <v>32</v>
      </c>
      <c r="B96" s="91" t="s">
        <v>97</v>
      </c>
      <c r="C96" s="33" t="s">
        <v>228</v>
      </c>
      <c r="D96" s="33"/>
      <c r="E96" s="33"/>
      <c r="F96" s="33" t="s">
        <v>56</v>
      </c>
      <c r="G96" s="10">
        <f t="shared" ref="G96:G112" si="98">H96+I96+J96</f>
        <v>10300</v>
      </c>
      <c r="H96" s="7">
        <v>0</v>
      </c>
      <c r="I96" s="10">
        <v>10300</v>
      </c>
      <c r="J96" s="7">
        <v>0</v>
      </c>
      <c r="K96" s="7">
        <f>SUM(L96:N96)</f>
        <v>10305.6</v>
      </c>
      <c r="L96" s="7"/>
      <c r="M96" s="10">
        <v>10305.6</v>
      </c>
      <c r="N96" s="7"/>
      <c r="O96" s="7">
        <f>SUM(P96:R96)</f>
        <v>10243.5</v>
      </c>
      <c r="P96" s="7"/>
      <c r="Q96" s="7">
        <v>10243.5</v>
      </c>
      <c r="R96" s="7"/>
      <c r="S96" s="7">
        <f>SUM(T96:V96)</f>
        <v>10243.5</v>
      </c>
      <c r="T96" s="7"/>
      <c r="U96" s="37">
        <f>Q96</f>
        <v>10243.5</v>
      </c>
      <c r="V96" s="7"/>
      <c r="W96" s="23">
        <f t="shared" si="69"/>
        <v>99.397414997671163</v>
      </c>
      <c r="X96" s="48"/>
      <c r="Y96" s="54"/>
      <c r="Z96" s="54"/>
      <c r="AA96" s="50"/>
      <c r="AB96" s="50"/>
      <c r="AC96" s="50"/>
    </row>
    <row r="97" spans="1:29" ht="24" hidden="1" customHeight="1" x14ac:dyDescent="0.2">
      <c r="A97" s="90"/>
      <c r="B97" s="92"/>
      <c r="C97" s="33" t="s">
        <v>98</v>
      </c>
      <c r="D97" s="33"/>
      <c r="E97" s="33"/>
      <c r="F97" s="33" t="s">
        <v>58</v>
      </c>
      <c r="G97" s="10">
        <f t="shared" si="98"/>
        <v>0</v>
      </c>
      <c r="H97" s="7"/>
      <c r="I97" s="10"/>
      <c r="J97" s="7"/>
      <c r="K97" s="7">
        <f>SUM(L97:N97)</f>
        <v>0</v>
      </c>
      <c r="L97" s="7"/>
      <c r="M97" s="10"/>
      <c r="N97" s="7"/>
      <c r="O97" s="7">
        <f>SUM(P97:R97)</f>
        <v>0</v>
      </c>
      <c r="P97" s="7"/>
      <c r="Q97" s="7">
        <f>U97</f>
        <v>0</v>
      </c>
      <c r="R97" s="7"/>
      <c r="S97" s="7">
        <f>SUM(T97:V97)</f>
        <v>0</v>
      </c>
      <c r="T97" s="7"/>
      <c r="U97" s="7"/>
      <c r="V97" s="7"/>
      <c r="W97" s="23" t="e">
        <f t="shared" si="69"/>
        <v>#DIV/0!</v>
      </c>
      <c r="X97" s="48"/>
      <c r="Y97" s="54"/>
      <c r="Z97" s="54"/>
      <c r="AA97" s="50"/>
      <c r="AB97" s="50"/>
      <c r="AC97" s="50"/>
    </row>
    <row r="98" spans="1:29" ht="51.75" hidden="1" customHeight="1" x14ac:dyDescent="0.2">
      <c r="A98" s="49" t="s">
        <v>87</v>
      </c>
      <c r="B98" s="56"/>
      <c r="C98" s="33"/>
      <c r="D98" s="33"/>
      <c r="E98" s="33"/>
      <c r="F98" s="33"/>
      <c r="G98" s="10">
        <f t="shared" si="98"/>
        <v>0</v>
      </c>
      <c r="H98" s="7"/>
      <c r="I98" s="10"/>
      <c r="J98" s="7"/>
      <c r="K98" s="7">
        <f>SUM(L98:N98)</f>
        <v>0</v>
      </c>
      <c r="L98" s="7"/>
      <c r="M98" s="10"/>
      <c r="N98" s="7"/>
      <c r="O98" s="7">
        <f>SUM(P98:R98)</f>
        <v>0</v>
      </c>
      <c r="P98" s="7"/>
      <c r="Q98" s="7"/>
      <c r="R98" s="7"/>
      <c r="S98" s="7">
        <f>SUM(T98:V98)</f>
        <v>0</v>
      </c>
      <c r="T98" s="7"/>
      <c r="U98" s="7"/>
      <c r="V98" s="7"/>
      <c r="W98" s="23" t="e">
        <f t="shared" si="69"/>
        <v>#DIV/0!</v>
      </c>
      <c r="X98" s="48"/>
      <c r="Y98" s="54"/>
      <c r="Z98" s="54"/>
      <c r="AA98" s="50"/>
      <c r="AB98" s="50"/>
      <c r="AC98" s="50"/>
    </row>
    <row r="99" spans="1:29" ht="51.75" customHeight="1" x14ac:dyDescent="0.2">
      <c r="A99" s="26">
        <v>4</v>
      </c>
      <c r="B99" s="26" t="s">
        <v>170</v>
      </c>
      <c r="C99" s="34"/>
      <c r="D99" s="34"/>
      <c r="E99" s="34"/>
      <c r="F99" s="34"/>
      <c r="G99" s="14">
        <f>H99+I99+J99</f>
        <v>6000</v>
      </c>
      <c r="H99" s="14">
        <f>H100</f>
        <v>0</v>
      </c>
      <c r="I99" s="14">
        <f t="shared" ref="I99:J99" si="99">I100</f>
        <v>6000</v>
      </c>
      <c r="J99" s="14">
        <f t="shared" si="99"/>
        <v>0</v>
      </c>
      <c r="K99" s="14">
        <f t="shared" ref="K99:K100" si="100">L99+M99+N99</f>
        <v>6000</v>
      </c>
      <c r="L99" s="14">
        <f t="shared" ref="L99:N99" si="101">L100</f>
        <v>0</v>
      </c>
      <c r="M99" s="14">
        <f t="shared" si="101"/>
        <v>6000</v>
      </c>
      <c r="N99" s="14">
        <f t="shared" si="101"/>
        <v>0</v>
      </c>
      <c r="O99" s="14">
        <f>P99+Q99+R99</f>
        <v>5845.3</v>
      </c>
      <c r="P99" s="14">
        <f t="shared" ref="P99:R99" si="102">P100</f>
        <v>0</v>
      </c>
      <c r="Q99" s="14">
        <f t="shared" si="102"/>
        <v>5845.3</v>
      </c>
      <c r="R99" s="14">
        <f t="shared" si="102"/>
        <v>0</v>
      </c>
      <c r="S99" s="14">
        <f>T99+U99+V99</f>
        <v>5845.3</v>
      </c>
      <c r="T99" s="14">
        <f t="shared" ref="T99:V99" si="103">T100</f>
        <v>0</v>
      </c>
      <c r="U99" s="14">
        <f t="shared" si="103"/>
        <v>5845.3</v>
      </c>
      <c r="V99" s="14">
        <f t="shared" si="103"/>
        <v>0</v>
      </c>
      <c r="W99" s="23">
        <f t="shared" si="69"/>
        <v>97.421666666666667</v>
      </c>
      <c r="X99" s="48"/>
      <c r="Y99" s="54"/>
      <c r="Z99" s="54"/>
      <c r="AA99" s="50"/>
      <c r="AB99" s="50"/>
      <c r="AC99" s="50"/>
    </row>
    <row r="100" spans="1:29" ht="51.75" customHeight="1" x14ac:dyDescent="0.2">
      <c r="A100" s="27" t="s">
        <v>33</v>
      </c>
      <c r="B100" s="29" t="s">
        <v>99</v>
      </c>
      <c r="C100" s="33" t="s">
        <v>229</v>
      </c>
      <c r="D100" s="33"/>
      <c r="E100" s="33"/>
      <c r="F100" s="33" t="s">
        <v>56</v>
      </c>
      <c r="G100" s="10">
        <f>H100+I100+J100</f>
        <v>6000</v>
      </c>
      <c r="H100" s="10"/>
      <c r="I100" s="10">
        <f>M100</f>
        <v>6000</v>
      </c>
      <c r="J100" s="10"/>
      <c r="K100" s="10">
        <f t="shared" si="100"/>
        <v>6000</v>
      </c>
      <c r="L100" s="10"/>
      <c r="M100" s="10">
        <v>6000</v>
      </c>
      <c r="N100" s="10"/>
      <c r="O100" s="7">
        <f>P100+Q100+R100</f>
        <v>5845.3</v>
      </c>
      <c r="P100" s="7"/>
      <c r="Q100" s="7">
        <v>5845.3</v>
      </c>
      <c r="R100" s="7"/>
      <c r="S100" s="7">
        <f>T100+U100+V100</f>
        <v>5845.3</v>
      </c>
      <c r="T100" s="7"/>
      <c r="U100" s="7">
        <f>Q100</f>
        <v>5845.3</v>
      </c>
      <c r="V100" s="7"/>
      <c r="W100" s="23">
        <f t="shared" si="69"/>
        <v>97.421666666666667</v>
      </c>
      <c r="X100" s="48"/>
      <c r="Y100" s="54"/>
      <c r="Z100" s="54"/>
      <c r="AA100" s="50"/>
      <c r="AB100" s="50"/>
      <c r="AC100" s="50"/>
    </row>
    <row r="101" spans="1:29" ht="51.75" customHeight="1" x14ac:dyDescent="0.2">
      <c r="A101" s="25" t="s">
        <v>12</v>
      </c>
      <c r="B101" s="26" t="s">
        <v>173</v>
      </c>
      <c r="C101" s="34"/>
      <c r="D101" s="34"/>
      <c r="E101" s="34"/>
      <c r="F101" s="34"/>
      <c r="G101" s="14">
        <f t="shared" ref="G101" si="104">H101+I101+J101</f>
        <v>4000</v>
      </c>
      <c r="H101" s="14">
        <f>SUM(H102:H103)</f>
        <v>0</v>
      </c>
      <c r="I101" s="14">
        <f t="shared" ref="I101:J101" si="105">SUM(I102:I103)</f>
        <v>4000</v>
      </c>
      <c r="J101" s="14">
        <f t="shared" si="105"/>
        <v>0</v>
      </c>
      <c r="K101" s="14">
        <f t="shared" ref="K101" si="106">L101+M101+N101</f>
        <v>4000</v>
      </c>
      <c r="L101" s="14">
        <f t="shared" ref="L101:N101" si="107">SUM(L102:L103)</f>
        <v>0</v>
      </c>
      <c r="M101" s="14">
        <f t="shared" si="107"/>
        <v>4000</v>
      </c>
      <c r="N101" s="14">
        <f t="shared" si="107"/>
        <v>0</v>
      </c>
      <c r="O101" s="14">
        <f>P101+Q101+R101</f>
        <v>3993.4</v>
      </c>
      <c r="P101" s="14">
        <f t="shared" ref="P101:R101" si="108">SUM(P102:P103)</f>
        <v>0</v>
      </c>
      <c r="Q101" s="14">
        <f t="shared" si="108"/>
        <v>3993.4</v>
      </c>
      <c r="R101" s="14">
        <f t="shared" si="108"/>
        <v>0</v>
      </c>
      <c r="S101" s="14">
        <f>T101+U101+V101</f>
        <v>3993.4</v>
      </c>
      <c r="T101" s="14">
        <f t="shared" ref="T101:V101" si="109">SUM(T102:T103)</f>
        <v>0</v>
      </c>
      <c r="U101" s="14">
        <f t="shared" si="109"/>
        <v>3993.4</v>
      </c>
      <c r="V101" s="14">
        <f t="shared" si="109"/>
        <v>0</v>
      </c>
      <c r="W101" s="23">
        <f t="shared" si="69"/>
        <v>99.834999999999994</v>
      </c>
      <c r="X101" s="48"/>
      <c r="Y101" s="54"/>
      <c r="Z101" s="54"/>
      <c r="AA101" s="50"/>
      <c r="AB101" s="50"/>
      <c r="AC101" s="50"/>
    </row>
    <row r="102" spans="1:29" ht="42" customHeight="1" x14ac:dyDescent="0.2">
      <c r="A102" s="27" t="s">
        <v>43</v>
      </c>
      <c r="B102" s="29" t="s">
        <v>172</v>
      </c>
      <c r="C102" s="33" t="s">
        <v>230</v>
      </c>
      <c r="D102" s="33"/>
      <c r="E102" s="33"/>
      <c r="F102" s="33" t="s">
        <v>57</v>
      </c>
      <c r="G102" s="10">
        <f>SUM(H102:J102)</f>
        <v>800</v>
      </c>
      <c r="H102" s="10"/>
      <c r="I102" s="10">
        <f>M102</f>
        <v>800</v>
      </c>
      <c r="J102" s="10"/>
      <c r="K102" s="10">
        <f>SUM(L102:N102)</f>
        <v>800</v>
      </c>
      <c r="L102" s="10"/>
      <c r="M102" s="10">
        <v>800</v>
      </c>
      <c r="N102" s="10"/>
      <c r="O102" s="7">
        <f>SUM(P102:R102)</f>
        <v>799.9</v>
      </c>
      <c r="P102" s="7"/>
      <c r="Q102" s="7">
        <v>799.9</v>
      </c>
      <c r="R102" s="7"/>
      <c r="S102" s="7">
        <f>SUM(T102:V102)</f>
        <v>799.9</v>
      </c>
      <c r="T102" s="7"/>
      <c r="U102" s="7">
        <f>Q102</f>
        <v>799.9</v>
      </c>
      <c r="V102" s="7"/>
      <c r="W102" s="23">
        <f t="shared" si="69"/>
        <v>99.987499999999997</v>
      </c>
      <c r="X102" s="48"/>
      <c r="Y102" s="54"/>
      <c r="Z102" s="54"/>
      <c r="AA102" s="50"/>
      <c r="AB102" s="50"/>
      <c r="AC102" s="50"/>
    </row>
    <row r="103" spans="1:29" ht="42" customHeight="1" x14ac:dyDescent="0.2">
      <c r="A103" s="27" t="s">
        <v>171</v>
      </c>
      <c r="B103" s="29" t="s">
        <v>174</v>
      </c>
      <c r="C103" s="33" t="s">
        <v>231</v>
      </c>
      <c r="D103" s="33"/>
      <c r="E103" s="33"/>
      <c r="F103" s="33" t="s">
        <v>107</v>
      </c>
      <c r="G103" s="10">
        <f>SUM(H103:J103)</f>
        <v>3200</v>
      </c>
      <c r="H103" s="10"/>
      <c r="I103" s="10">
        <f>M103</f>
        <v>3200</v>
      </c>
      <c r="J103" s="10"/>
      <c r="K103" s="10">
        <f>SUM(L103:N103)</f>
        <v>3200</v>
      </c>
      <c r="L103" s="10"/>
      <c r="M103" s="10">
        <v>3200</v>
      </c>
      <c r="N103" s="10"/>
      <c r="O103" s="7">
        <f>SUM(P103:R103)</f>
        <v>3193.5</v>
      </c>
      <c r="P103" s="7"/>
      <c r="Q103" s="7">
        <v>3193.5</v>
      </c>
      <c r="R103" s="7"/>
      <c r="S103" s="7">
        <f>SUM(T103:V103)</f>
        <v>3193.5</v>
      </c>
      <c r="T103" s="7"/>
      <c r="U103" s="7">
        <f>Q103</f>
        <v>3193.5</v>
      </c>
      <c r="V103" s="7"/>
      <c r="W103" s="23">
        <f t="shared" si="69"/>
        <v>99.796875</v>
      </c>
      <c r="X103" s="48"/>
      <c r="Y103" s="54"/>
      <c r="Z103" s="54"/>
      <c r="AA103" s="50"/>
      <c r="AB103" s="50"/>
      <c r="AC103" s="50"/>
    </row>
    <row r="104" spans="1:29" ht="43.5" customHeight="1" x14ac:dyDescent="0.2">
      <c r="A104" s="103" t="s">
        <v>175</v>
      </c>
      <c r="B104" s="103"/>
      <c r="C104" s="32"/>
      <c r="D104" s="32"/>
      <c r="E104" s="32"/>
      <c r="F104" s="32"/>
      <c r="G104" s="16">
        <f>H104+I104+J104</f>
        <v>5190</v>
      </c>
      <c r="H104" s="11">
        <f>H105+H107+H111+H113</f>
        <v>0</v>
      </c>
      <c r="I104" s="11">
        <f>I105+I107+I111+I113</f>
        <v>5190</v>
      </c>
      <c r="J104" s="11">
        <f>J105+J107+J111+J113</f>
        <v>0</v>
      </c>
      <c r="K104" s="11">
        <f>L104+M104+N104</f>
        <v>4523</v>
      </c>
      <c r="L104" s="11">
        <f>L105+L107+L111+L113</f>
        <v>0</v>
      </c>
      <c r="M104" s="11">
        <f>M105+M107+M111+M113</f>
        <v>4523</v>
      </c>
      <c r="N104" s="11">
        <f>N105+N107+N111+N113</f>
        <v>0</v>
      </c>
      <c r="O104" s="11">
        <f>P104+Q104+R104</f>
        <v>4210.3999999999996</v>
      </c>
      <c r="P104" s="11">
        <f>P105+P107+P111+P113</f>
        <v>0</v>
      </c>
      <c r="Q104" s="11">
        <f>Q105+Q107+Q111+Q113</f>
        <v>4210.3999999999996</v>
      </c>
      <c r="R104" s="11">
        <f>R105+R107+R111+R113</f>
        <v>0</v>
      </c>
      <c r="S104" s="11">
        <f>T104+U104+V104</f>
        <v>4209.8</v>
      </c>
      <c r="T104" s="11">
        <f>T105+T107+T111+T113</f>
        <v>0</v>
      </c>
      <c r="U104" s="11">
        <f>U105+U107+U111+U113</f>
        <v>4209.8</v>
      </c>
      <c r="V104" s="11">
        <f>V105+V107+V111+V113</f>
        <v>0</v>
      </c>
      <c r="W104" s="23">
        <f t="shared" si="69"/>
        <v>93.075392438646915</v>
      </c>
      <c r="X104" s="48"/>
      <c r="Y104" s="86"/>
      <c r="Z104" s="54"/>
      <c r="AA104" s="50"/>
      <c r="AB104" s="50"/>
      <c r="AC104" s="50"/>
    </row>
    <row r="105" spans="1:29" ht="46.5" customHeight="1" x14ac:dyDescent="0.2">
      <c r="A105" s="26">
        <v>1</v>
      </c>
      <c r="B105" s="26" t="s">
        <v>22</v>
      </c>
      <c r="C105" s="34"/>
      <c r="D105" s="34"/>
      <c r="E105" s="34"/>
      <c r="F105" s="34"/>
      <c r="G105" s="14">
        <f t="shared" si="98"/>
        <v>3000</v>
      </c>
      <c r="H105" s="14">
        <f>H106</f>
        <v>0</v>
      </c>
      <c r="I105" s="14">
        <f>I106</f>
        <v>3000</v>
      </c>
      <c r="J105" s="14">
        <f>J106</f>
        <v>0</v>
      </c>
      <c r="K105" s="14">
        <f>L105+M105+N105</f>
        <v>2880</v>
      </c>
      <c r="L105" s="14">
        <f>L106</f>
        <v>0</v>
      </c>
      <c r="M105" s="14">
        <f>M106</f>
        <v>2880</v>
      </c>
      <c r="N105" s="14">
        <f>N106</f>
        <v>0</v>
      </c>
      <c r="O105" s="14">
        <f>P105+Q105+R105</f>
        <v>2862.1</v>
      </c>
      <c r="P105" s="14">
        <f>P106</f>
        <v>0</v>
      </c>
      <c r="Q105" s="14">
        <f>Q106</f>
        <v>2862.1</v>
      </c>
      <c r="R105" s="14">
        <f>R106</f>
        <v>0</v>
      </c>
      <c r="S105" s="14">
        <f>T105+U105+V105</f>
        <v>2861.5</v>
      </c>
      <c r="T105" s="14">
        <f>T106</f>
        <v>0</v>
      </c>
      <c r="U105" s="14">
        <f>U106</f>
        <v>2861.5</v>
      </c>
      <c r="V105" s="14">
        <f>V106</f>
        <v>0</v>
      </c>
      <c r="W105" s="23">
        <f t="shared" si="69"/>
        <v>99.357638888888886</v>
      </c>
      <c r="X105" s="48"/>
      <c r="Y105" s="86"/>
      <c r="Z105" s="54"/>
      <c r="AA105" s="50"/>
      <c r="AB105" s="50"/>
      <c r="AC105" s="50"/>
    </row>
    <row r="106" spans="1:29" ht="21" customHeight="1" x14ac:dyDescent="0.2">
      <c r="A106" s="27" t="s">
        <v>28</v>
      </c>
      <c r="B106" s="30" t="s">
        <v>176</v>
      </c>
      <c r="C106" s="33" t="s">
        <v>232</v>
      </c>
      <c r="D106" s="33"/>
      <c r="E106" s="33"/>
      <c r="F106" s="33" t="s">
        <v>107</v>
      </c>
      <c r="G106" s="10">
        <f t="shared" si="98"/>
        <v>3000</v>
      </c>
      <c r="H106" s="7">
        <v>0</v>
      </c>
      <c r="I106" s="10">
        <v>3000</v>
      </c>
      <c r="J106" s="9">
        <v>0</v>
      </c>
      <c r="K106" s="7">
        <f>L106+M106+N106</f>
        <v>2880</v>
      </c>
      <c r="L106" s="7">
        <v>0</v>
      </c>
      <c r="M106" s="7">
        <v>2880</v>
      </c>
      <c r="N106" s="7">
        <v>0</v>
      </c>
      <c r="O106" s="7">
        <f>P106+Q106+R106</f>
        <v>2862.1</v>
      </c>
      <c r="P106" s="7">
        <v>0</v>
      </c>
      <c r="Q106" s="7">
        <v>2862.1</v>
      </c>
      <c r="R106" s="7">
        <v>0</v>
      </c>
      <c r="S106" s="7">
        <f>T106+U106+V106</f>
        <v>2861.5</v>
      </c>
      <c r="T106" s="7">
        <v>0</v>
      </c>
      <c r="U106" s="7">
        <f>Q106-0.6</f>
        <v>2861.5</v>
      </c>
      <c r="V106" s="7">
        <v>0</v>
      </c>
      <c r="W106" s="23">
        <f t="shared" si="69"/>
        <v>99.357638888888886</v>
      </c>
      <c r="X106" s="48"/>
      <c r="Y106" s="86"/>
      <c r="Z106" s="86"/>
      <c r="AA106" s="50"/>
      <c r="AB106" s="50"/>
      <c r="AC106" s="50"/>
    </row>
    <row r="107" spans="1:29" ht="37.5" customHeight="1" x14ac:dyDescent="0.2">
      <c r="A107" s="26">
        <v>2</v>
      </c>
      <c r="B107" s="26" t="s">
        <v>177</v>
      </c>
      <c r="C107" s="34"/>
      <c r="D107" s="34"/>
      <c r="E107" s="34"/>
      <c r="F107" s="34"/>
      <c r="G107" s="14">
        <f t="shared" si="98"/>
        <v>790</v>
      </c>
      <c r="H107" s="14">
        <f>SUM(H108:H110)</f>
        <v>0</v>
      </c>
      <c r="I107" s="14">
        <f t="shared" ref="I107:J107" si="110">SUM(I108:I110)</f>
        <v>790</v>
      </c>
      <c r="J107" s="14">
        <f t="shared" si="110"/>
        <v>0</v>
      </c>
      <c r="K107" s="14">
        <f t="shared" ref="K107:K111" si="111">L107+M107+N107</f>
        <v>569.6</v>
      </c>
      <c r="L107" s="14">
        <f t="shared" ref="L107:N107" si="112">SUM(L108:L110)</f>
        <v>0</v>
      </c>
      <c r="M107" s="14">
        <f t="shared" si="112"/>
        <v>569.6</v>
      </c>
      <c r="N107" s="14">
        <f t="shared" si="112"/>
        <v>0</v>
      </c>
      <c r="O107" s="14">
        <f>P107+Q107+R107</f>
        <v>557.29999999999995</v>
      </c>
      <c r="P107" s="14">
        <f t="shared" ref="P107:R107" si="113">SUM(P108:P110)</f>
        <v>0</v>
      </c>
      <c r="Q107" s="14">
        <f t="shared" si="113"/>
        <v>557.29999999999995</v>
      </c>
      <c r="R107" s="14">
        <f t="shared" si="113"/>
        <v>0</v>
      </c>
      <c r="S107" s="14">
        <f>T107+U107+V107</f>
        <v>557.29999999999995</v>
      </c>
      <c r="T107" s="14">
        <f t="shared" ref="T107:V107" si="114">SUM(T108:T110)</f>
        <v>0</v>
      </c>
      <c r="U107" s="14">
        <f t="shared" si="114"/>
        <v>557.29999999999995</v>
      </c>
      <c r="V107" s="14">
        <f t="shared" si="114"/>
        <v>0</v>
      </c>
      <c r="W107" s="23">
        <f t="shared" si="69"/>
        <v>97.840589887640434</v>
      </c>
      <c r="X107" s="48"/>
      <c r="Y107" s="54"/>
      <c r="Z107" s="54"/>
      <c r="AA107" s="50"/>
      <c r="AB107" s="50"/>
      <c r="AC107" s="50"/>
    </row>
    <row r="108" spans="1:29" ht="15.75" customHeight="1" x14ac:dyDescent="0.2">
      <c r="A108" s="89" t="s">
        <v>31</v>
      </c>
      <c r="B108" s="91" t="s">
        <v>178</v>
      </c>
      <c r="C108" s="33" t="s">
        <v>233</v>
      </c>
      <c r="D108" s="33"/>
      <c r="E108" s="33"/>
      <c r="F108" s="33" t="s">
        <v>69</v>
      </c>
      <c r="G108" s="10">
        <f t="shared" si="98"/>
        <v>380</v>
      </c>
      <c r="H108" s="7"/>
      <c r="I108" s="10">
        <v>380</v>
      </c>
      <c r="J108" s="7"/>
      <c r="K108" s="10">
        <f t="shared" si="111"/>
        <v>350</v>
      </c>
      <c r="L108" s="37"/>
      <c r="M108" s="10">
        <v>350</v>
      </c>
      <c r="N108" s="7"/>
      <c r="O108" s="7">
        <f t="shared" ref="O108:O110" si="115">SUM(P108:R108)</f>
        <v>350</v>
      </c>
      <c r="P108" s="7">
        <f>T108</f>
        <v>0</v>
      </c>
      <c r="Q108" s="7">
        <v>350</v>
      </c>
      <c r="R108" s="7"/>
      <c r="S108" s="7">
        <f t="shared" ref="S108:S110" si="116">SUM(T108:V108)</f>
        <v>350</v>
      </c>
      <c r="T108" s="7"/>
      <c r="U108" s="7">
        <f>Q108</f>
        <v>350</v>
      </c>
      <c r="V108" s="7"/>
      <c r="W108" s="23">
        <f t="shared" si="69"/>
        <v>100</v>
      </c>
      <c r="X108" s="48"/>
      <c r="Y108" s="54"/>
      <c r="Z108" s="54"/>
      <c r="AA108" s="50"/>
      <c r="AB108" s="50"/>
      <c r="AC108" s="50"/>
    </row>
    <row r="109" spans="1:29" x14ac:dyDescent="0.2">
      <c r="A109" s="93"/>
      <c r="B109" s="94"/>
      <c r="C109" s="33" t="s">
        <v>233</v>
      </c>
      <c r="D109" s="33"/>
      <c r="E109" s="33"/>
      <c r="F109" s="33" t="s">
        <v>68</v>
      </c>
      <c r="G109" s="10">
        <f t="shared" si="98"/>
        <v>210</v>
      </c>
      <c r="H109" s="7"/>
      <c r="I109" s="10">
        <v>210</v>
      </c>
      <c r="J109" s="7"/>
      <c r="K109" s="10">
        <f t="shared" si="111"/>
        <v>125</v>
      </c>
      <c r="L109" s="37"/>
      <c r="M109" s="10">
        <v>125</v>
      </c>
      <c r="N109" s="7"/>
      <c r="O109" s="7">
        <f t="shared" si="115"/>
        <v>124.5</v>
      </c>
      <c r="P109" s="7"/>
      <c r="Q109" s="7">
        <v>124.5</v>
      </c>
      <c r="R109" s="7"/>
      <c r="S109" s="7">
        <f t="shared" si="116"/>
        <v>124.5</v>
      </c>
      <c r="T109" s="7"/>
      <c r="U109" s="7">
        <f t="shared" ref="U109:U110" si="117">Q109</f>
        <v>124.5</v>
      </c>
      <c r="V109" s="7"/>
      <c r="W109" s="23">
        <f t="shared" si="69"/>
        <v>99.6</v>
      </c>
      <c r="X109" s="48"/>
      <c r="Y109" s="54"/>
      <c r="Z109" s="54"/>
      <c r="AA109" s="50"/>
      <c r="AB109" s="50"/>
      <c r="AC109" s="50"/>
    </row>
    <row r="110" spans="1:29" x14ac:dyDescent="0.2">
      <c r="A110" s="90"/>
      <c r="B110" s="92"/>
      <c r="C110" s="33" t="s">
        <v>233</v>
      </c>
      <c r="D110" s="33"/>
      <c r="E110" s="33"/>
      <c r="F110" s="33" t="s">
        <v>65</v>
      </c>
      <c r="G110" s="10">
        <f t="shared" si="98"/>
        <v>200</v>
      </c>
      <c r="H110" s="7"/>
      <c r="I110" s="10">
        <v>200</v>
      </c>
      <c r="J110" s="7">
        <v>0</v>
      </c>
      <c r="K110" s="10">
        <f t="shared" si="111"/>
        <v>94.6</v>
      </c>
      <c r="L110" s="37"/>
      <c r="M110" s="10">
        <v>94.6</v>
      </c>
      <c r="N110" s="7"/>
      <c r="O110" s="7">
        <f t="shared" si="115"/>
        <v>82.8</v>
      </c>
      <c r="P110" s="7"/>
      <c r="Q110" s="7">
        <v>82.8</v>
      </c>
      <c r="R110" s="7"/>
      <c r="S110" s="7">
        <f t="shared" si="116"/>
        <v>82.8</v>
      </c>
      <c r="T110" s="7"/>
      <c r="U110" s="7">
        <f t="shared" si="117"/>
        <v>82.8</v>
      </c>
      <c r="V110" s="7"/>
      <c r="W110" s="23">
        <f t="shared" si="69"/>
        <v>87.526427061310784</v>
      </c>
      <c r="X110" s="48"/>
      <c r="Y110" s="54"/>
      <c r="Z110" s="54"/>
      <c r="AA110" s="50"/>
      <c r="AB110" s="50"/>
      <c r="AC110" s="50"/>
    </row>
    <row r="111" spans="1:29" ht="54" customHeight="1" x14ac:dyDescent="0.2">
      <c r="A111" s="26">
        <v>3</v>
      </c>
      <c r="B111" s="26" t="s">
        <v>179</v>
      </c>
      <c r="C111" s="34"/>
      <c r="D111" s="34"/>
      <c r="E111" s="34"/>
      <c r="F111" s="34"/>
      <c r="G111" s="14">
        <f t="shared" si="98"/>
        <v>1400</v>
      </c>
      <c r="H111" s="14">
        <f>SUM(H112:H112)</f>
        <v>0</v>
      </c>
      <c r="I111" s="14">
        <f>SUM(I112:I112)</f>
        <v>1400</v>
      </c>
      <c r="J111" s="14">
        <f>SUM(J112:J112)</f>
        <v>0</v>
      </c>
      <c r="K111" s="14">
        <f t="shared" si="111"/>
        <v>1073.4000000000001</v>
      </c>
      <c r="L111" s="14">
        <f>SUM(L112:L112)</f>
        <v>0</v>
      </c>
      <c r="M111" s="14">
        <f>SUM(M112:M112)</f>
        <v>1073.4000000000001</v>
      </c>
      <c r="N111" s="14">
        <f>SUM(N112:N112)</f>
        <v>0</v>
      </c>
      <c r="O111" s="14">
        <f>P111+Q111+R111</f>
        <v>791</v>
      </c>
      <c r="P111" s="14">
        <f>SUM(P112:P112)</f>
        <v>0</v>
      </c>
      <c r="Q111" s="14">
        <f>SUM(Q112:Q112)</f>
        <v>791</v>
      </c>
      <c r="R111" s="14">
        <f>SUM(R112:R112)</f>
        <v>0</v>
      </c>
      <c r="S111" s="14">
        <f>T111+U111+V111</f>
        <v>791</v>
      </c>
      <c r="T111" s="14">
        <f>SUM(T112:T112)</f>
        <v>0</v>
      </c>
      <c r="U111" s="14">
        <f>SUM(U112:U112)</f>
        <v>791</v>
      </c>
      <c r="V111" s="14">
        <f>SUM(V112:V112)</f>
        <v>0</v>
      </c>
      <c r="W111" s="23">
        <f t="shared" si="69"/>
        <v>73.691075088503808</v>
      </c>
      <c r="X111" s="48"/>
      <c r="Y111" s="54"/>
      <c r="Z111" s="54"/>
      <c r="AA111" s="50"/>
      <c r="AB111" s="50"/>
      <c r="AC111" s="50"/>
    </row>
    <row r="112" spans="1:29" ht="52.5" customHeight="1" x14ac:dyDescent="0.2">
      <c r="A112" s="27" t="s">
        <v>32</v>
      </c>
      <c r="B112" s="29" t="s">
        <v>180</v>
      </c>
      <c r="C112" s="33" t="s">
        <v>234</v>
      </c>
      <c r="D112" s="33"/>
      <c r="E112" s="33"/>
      <c r="F112" s="33" t="s">
        <v>196</v>
      </c>
      <c r="G112" s="10">
        <f t="shared" si="98"/>
        <v>1400</v>
      </c>
      <c r="H112" s="7"/>
      <c r="I112" s="10">
        <v>1400</v>
      </c>
      <c r="J112" s="7"/>
      <c r="K112" s="7">
        <f>SUM(L112:N112)</f>
        <v>1073.4000000000001</v>
      </c>
      <c r="L112" s="7"/>
      <c r="M112" s="7">
        <v>1073.4000000000001</v>
      </c>
      <c r="N112" s="7"/>
      <c r="O112" s="7">
        <f t="shared" ref="O112" si="118">SUM(P112:R112)</f>
        <v>791</v>
      </c>
      <c r="P112" s="7"/>
      <c r="Q112" s="7">
        <v>791</v>
      </c>
      <c r="R112" s="7"/>
      <c r="S112" s="7">
        <f t="shared" ref="S112" si="119">SUM(T112:V112)</f>
        <v>791</v>
      </c>
      <c r="T112" s="7"/>
      <c r="U112" s="7">
        <f>Q112</f>
        <v>791</v>
      </c>
      <c r="V112" s="7"/>
      <c r="W112" s="23">
        <f t="shared" si="69"/>
        <v>73.691075088503808</v>
      </c>
      <c r="X112" s="48"/>
      <c r="Y112" s="54"/>
      <c r="Z112" s="54"/>
      <c r="AA112" s="50"/>
      <c r="AB112" s="50"/>
      <c r="AC112" s="50"/>
    </row>
    <row r="113" spans="1:29" ht="36" hidden="1" customHeight="1" x14ac:dyDescent="0.2">
      <c r="A113" s="26"/>
      <c r="B113" s="26"/>
      <c r="C113" s="34"/>
      <c r="D113" s="34"/>
      <c r="E113" s="34"/>
      <c r="F113" s="34"/>
      <c r="G113" s="14">
        <f>H113+I113+J113</f>
        <v>0</v>
      </c>
      <c r="H113" s="14">
        <f>SUM(H114:H114)</f>
        <v>0</v>
      </c>
      <c r="I113" s="14">
        <f>SUM(I114:I114)</f>
        <v>0</v>
      </c>
      <c r="J113" s="14">
        <f>SUM(J114:J114)</f>
        <v>0</v>
      </c>
      <c r="K113" s="14">
        <f>L113+M113+N113</f>
        <v>0</v>
      </c>
      <c r="L113" s="14">
        <f>SUM(L114:L114)</f>
        <v>0</v>
      </c>
      <c r="M113" s="14">
        <f>SUM(M114:M114)</f>
        <v>0</v>
      </c>
      <c r="N113" s="14">
        <f>SUM(N114:N114)</f>
        <v>0</v>
      </c>
      <c r="O113" s="14">
        <f>P113+Q113+R113</f>
        <v>0</v>
      </c>
      <c r="P113" s="14">
        <f>SUM(P114:P114)</f>
        <v>0</v>
      </c>
      <c r="Q113" s="14">
        <f>SUM(Q114:Q114)</f>
        <v>0</v>
      </c>
      <c r="R113" s="14">
        <f>SUM(R114:R114)</f>
        <v>0</v>
      </c>
      <c r="S113" s="14">
        <f>T113+U113+V113</f>
        <v>0</v>
      </c>
      <c r="T113" s="14">
        <f>SUM(T114:T114)</f>
        <v>0</v>
      </c>
      <c r="U113" s="14">
        <f>SUM(U114:U114)</f>
        <v>0</v>
      </c>
      <c r="V113" s="14">
        <f>SUM(V114:V114)</f>
        <v>0</v>
      </c>
      <c r="W113" s="23" t="e">
        <f t="shared" si="69"/>
        <v>#DIV/0!</v>
      </c>
      <c r="X113" s="48"/>
      <c r="Y113" s="54"/>
      <c r="Z113" s="54"/>
      <c r="AA113" s="50"/>
      <c r="AB113" s="50"/>
      <c r="AC113" s="50"/>
    </row>
    <row r="114" spans="1:29" ht="49.5" hidden="1" customHeight="1" x14ac:dyDescent="0.2">
      <c r="A114" s="36"/>
      <c r="B114" s="55"/>
      <c r="C114" s="33"/>
      <c r="D114" s="33"/>
      <c r="E114" s="33"/>
      <c r="F114" s="33"/>
      <c r="G114" s="10">
        <f>H114+I114+J114</f>
        <v>0</v>
      </c>
      <c r="H114" s="7">
        <v>0</v>
      </c>
      <c r="I114" s="10"/>
      <c r="J114" s="7">
        <v>0</v>
      </c>
      <c r="K114" s="7">
        <f>SUM(L114:N114)</f>
        <v>0</v>
      </c>
      <c r="L114" s="7"/>
      <c r="M114" s="7"/>
      <c r="N114" s="7"/>
      <c r="O114" s="7">
        <f>SUM(P114:R114)</f>
        <v>0</v>
      </c>
      <c r="P114" s="7"/>
      <c r="Q114" s="7"/>
      <c r="R114" s="7"/>
      <c r="S114" s="7">
        <f>SUM(T114:V114)</f>
        <v>0</v>
      </c>
      <c r="T114" s="7"/>
      <c r="U114" s="7"/>
      <c r="V114" s="7"/>
      <c r="W114" s="23" t="e">
        <f t="shared" si="69"/>
        <v>#DIV/0!</v>
      </c>
      <c r="X114" s="48"/>
      <c r="Y114" s="54"/>
      <c r="Z114" s="54"/>
      <c r="AA114" s="50"/>
      <c r="AB114" s="50"/>
      <c r="AC114" s="50"/>
    </row>
    <row r="115" spans="1:29" s="62" customFormat="1" ht="35.25" customHeight="1" x14ac:dyDescent="0.2">
      <c r="A115" s="88" t="s">
        <v>181</v>
      </c>
      <c r="B115" s="88"/>
      <c r="C115" s="59"/>
      <c r="D115" s="59"/>
      <c r="E115" s="59"/>
      <c r="F115" s="59"/>
      <c r="G115" s="60">
        <f>SUM(H115:J115)</f>
        <v>12865.3</v>
      </c>
      <c r="H115" s="60">
        <f>H116+H118</f>
        <v>6395.3</v>
      </c>
      <c r="I115" s="60">
        <f t="shared" ref="I115:J115" si="120">I116+I118</f>
        <v>6470</v>
      </c>
      <c r="J115" s="60">
        <f t="shared" si="120"/>
        <v>0</v>
      </c>
      <c r="K115" s="60">
        <f>SUM(L115:N115)</f>
        <v>12865.3</v>
      </c>
      <c r="L115" s="60">
        <f t="shared" ref="L115:N115" si="121">L116+L118</f>
        <v>6395.3</v>
      </c>
      <c r="M115" s="60">
        <f t="shared" si="121"/>
        <v>6470</v>
      </c>
      <c r="N115" s="60">
        <f t="shared" si="121"/>
        <v>0</v>
      </c>
      <c r="O115" s="60">
        <f>SUM(P115:R115)</f>
        <v>8079.5</v>
      </c>
      <c r="P115" s="60">
        <f t="shared" ref="P115:R115" si="122">P116+P118</f>
        <v>4596.3999999999996</v>
      </c>
      <c r="Q115" s="60">
        <f t="shared" si="122"/>
        <v>3483.1</v>
      </c>
      <c r="R115" s="60">
        <f t="shared" si="122"/>
        <v>0</v>
      </c>
      <c r="S115" s="60">
        <f>SUM(T115:V115)</f>
        <v>5324.2</v>
      </c>
      <c r="T115" s="60">
        <f t="shared" ref="T115:V115" si="123">T116+T118</f>
        <v>2979.1</v>
      </c>
      <c r="U115" s="60">
        <f t="shared" si="123"/>
        <v>2345.1</v>
      </c>
      <c r="V115" s="60">
        <f t="shared" si="123"/>
        <v>0</v>
      </c>
      <c r="W115" s="23">
        <f t="shared" si="69"/>
        <v>41.384188475978021</v>
      </c>
      <c r="X115" s="61"/>
      <c r="Y115" s="86"/>
      <c r="Z115" s="86"/>
      <c r="AA115" s="67"/>
      <c r="AB115" s="67"/>
      <c r="AC115" s="67"/>
    </row>
    <row r="116" spans="1:29" s="62" customFormat="1" ht="40.5" customHeight="1" x14ac:dyDescent="0.2">
      <c r="A116" s="63">
        <v>1</v>
      </c>
      <c r="B116" s="63" t="s">
        <v>26</v>
      </c>
      <c r="C116" s="64"/>
      <c r="D116" s="64"/>
      <c r="E116" s="64"/>
      <c r="F116" s="64"/>
      <c r="G116" s="65">
        <f t="shared" ref="G116:G119" si="124">H116+I116+J116</f>
        <v>12565.3</v>
      </c>
      <c r="H116" s="65">
        <f>H117</f>
        <v>6395.3</v>
      </c>
      <c r="I116" s="65">
        <f>I117</f>
        <v>6170</v>
      </c>
      <c r="J116" s="65">
        <f>J117</f>
        <v>0</v>
      </c>
      <c r="K116" s="65">
        <f>L116+M116+N116</f>
        <v>12565.3</v>
      </c>
      <c r="L116" s="65">
        <f>L117</f>
        <v>6395.3</v>
      </c>
      <c r="M116" s="65">
        <f>M117</f>
        <v>6170</v>
      </c>
      <c r="N116" s="65">
        <f>N117</f>
        <v>0</v>
      </c>
      <c r="O116" s="65">
        <f t="shared" ref="O116:V116" si="125">O117</f>
        <v>7830.5999999999995</v>
      </c>
      <c r="P116" s="65">
        <f t="shared" si="125"/>
        <v>4596.3999999999996</v>
      </c>
      <c r="Q116" s="65">
        <f t="shared" si="125"/>
        <v>3234.2</v>
      </c>
      <c r="R116" s="65">
        <f t="shared" si="125"/>
        <v>0</v>
      </c>
      <c r="S116" s="65">
        <f t="shared" si="125"/>
        <v>5075.2999999999993</v>
      </c>
      <c r="T116" s="65">
        <f t="shared" si="125"/>
        <v>2979.1</v>
      </c>
      <c r="U116" s="65">
        <f t="shared" si="125"/>
        <v>2096.1999999999998</v>
      </c>
      <c r="V116" s="65">
        <f t="shared" si="125"/>
        <v>0</v>
      </c>
      <c r="W116" s="23">
        <f t="shared" si="69"/>
        <v>40.391395350688001</v>
      </c>
      <c r="X116" s="61"/>
      <c r="Y116" s="86"/>
      <c r="Z116" s="86"/>
      <c r="AA116" s="67"/>
      <c r="AB116" s="67"/>
      <c r="AC116" s="67"/>
    </row>
    <row r="117" spans="1:29" s="67" customFormat="1" ht="43.5" customHeight="1" x14ac:dyDescent="0.2">
      <c r="A117" s="70" t="s">
        <v>29</v>
      </c>
      <c r="B117" s="71" t="s">
        <v>114</v>
      </c>
      <c r="C117" s="33" t="s">
        <v>236</v>
      </c>
      <c r="D117" s="70" t="s">
        <v>235</v>
      </c>
      <c r="E117" s="70"/>
      <c r="F117" s="70" t="s">
        <v>57</v>
      </c>
      <c r="G117" s="72">
        <f t="shared" si="124"/>
        <v>12565.3</v>
      </c>
      <c r="H117" s="73">
        <f>L117</f>
        <v>6395.3</v>
      </c>
      <c r="I117" s="72">
        <f>M117</f>
        <v>6170</v>
      </c>
      <c r="J117" s="73">
        <v>0</v>
      </c>
      <c r="K117" s="76">
        <f>SUM(L117:N117)</f>
        <v>12565.3</v>
      </c>
      <c r="L117" s="76">
        <v>6395.3</v>
      </c>
      <c r="M117" s="76">
        <v>6170</v>
      </c>
      <c r="N117" s="76"/>
      <c r="O117" s="76">
        <f>SUM(P117:R117)</f>
        <v>7830.5999999999995</v>
      </c>
      <c r="P117" s="76">
        <v>4596.3999999999996</v>
      </c>
      <c r="Q117" s="76">
        <v>3234.2</v>
      </c>
      <c r="R117" s="76"/>
      <c r="S117" s="76">
        <f>SUM(T117:V117)</f>
        <v>5075.2999999999993</v>
      </c>
      <c r="T117" s="76">
        <v>2979.1</v>
      </c>
      <c r="U117" s="77">
        <v>2096.1999999999998</v>
      </c>
      <c r="V117" s="73"/>
      <c r="W117" s="23">
        <f t="shared" si="69"/>
        <v>40.391395350688001</v>
      </c>
      <c r="X117" s="74"/>
      <c r="Y117" s="86"/>
      <c r="Z117" s="86"/>
    </row>
    <row r="118" spans="1:29" s="62" customFormat="1" ht="37.5" customHeight="1" x14ac:dyDescent="0.2">
      <c r="A118" s="63">
        <v>2</v>
      </c>
      <c r="B118" s="63" t="s">
        <v>27</v>
      </c>
      <c r="C118" s="64"/>
      <c r="D118" s="64"/>
      <c r="E118" s="64"/>
      <c r="F118" s="64"/>
      <c r="G118" s="65">
        <f>H118+I118+J118</f>
        <v>300</v>
      </c>
      <c r="H118" s="65">
        <f>H119</f>
        <v>0</v>
      </c>
      <c r="I118" s="65">
        <f>I119</f>
        <v>300</v>
      </c>
      <c r="J118" s="65">
        <f>J119</f>
        <v>0</v>
      </c>
      <c r="K118" s="65">
        <f>L118+M118+N118</f>
        <v>300</v>
      </c>
      <c r="L118" s="65">
        <f>L119</f>
        <v>0</v>
      </c>
      <c r="M118" s="65">
        <f>M119</f>
        <v>300</v>
      </c>
      <c r="N118" s="65">
        <f>N119</f>
        <v>0</v>
      </c>
      <c r="O118" s="65">
        <f>P118+Q118+R118</f>
        <v>248.9</v>
      </c>
      <c r="P118" s="65">
        <f>P119</f>
        <v>0</v>
      </c>
      <c r="Q118" s="65">
        <f>Q119</f>
        <v>248.9</v>
      </c>
      <c r="R118" s="65">
        <f>R119</f>
        <v>0</v>
      </c>
      <c r="S118" s="65">
        <f>T118+U118+V118</f>
        <v>248.9</v>
      </c>
      <c r="T118" s="65">
        <f>T119</f>
        <v>0</v>
      </c>
      <c r="U118" s="65">
        <f>U119</f>
        <v>248.9</v>
      </c>
      <c r="V118" s="65">
        <f>V119</f>
        <v>0</v>
      </c>
      <c r="W118" s="23">
        <f t="shared" si="69"/>
        <v>82.966666666666669</v>
      </c>
      <c r="X118" s="61"/>
      <c r="Y118" s="54"/>
      <c r="Z118" s="54"/>
      <c r="AA118" s="67"/>
      <c r="AB118" s="67"/>
      <c r="AC118" s="67"/>
    </row>
    <row r="119" spans="1:29" s="67" customFormat="1" ht="57.75" customHeight="1" x14ac:dyDescent="0.2">
      <c r="A119" s="70" t="s">
        <v>31</v>
      </c>
      <c r="B119" s="71" t="s">
        <v>81</v>
      </c>
      <c r="C119" s="70" t="s">
        <v>237</v>
      </c>
      <c r="D119" s="70"/>
      <c r="E119" s="70"/>
      <c r="F119" s="70" t="s">
        <v>67</v>
      </c>
      <c r="G119" s="72">
        <f t="shared" si="124"/>
        <v>300</v>
      </c>
      <c r="H119" s="73">
        <v>0</v>
      </c>
      <c r="I119" s="72">
        <f>M119</f>
        <v>300</v>
      </c>
      <c r="J119" s="73">
        <v>0</v>
      </c>
      <c r="K119" s="76">
        <f>SUM(L119:N119)</f>
        <v>300</v>
      </c>
      <c r="L119" s="76"/>
      <c r="M119" s="76">
        <v>300</v>
      </c>
      <c r="N119" s="76"/>
      <c r="O119" s="76">
        <f>SUM(P119:R119)</f>
        <v>248.9</v>
      </c>
      <c r="P119" s="76"/>
      <c r="Q119" s="76">
        <v>248.9</v>
      </c>
      <c r="R119" s="76"/>
      <c r="S119" s="76">
        <f>SUM(T119:V119)</f>
        <v>248.9</v>
      </c>
      <c r="T119" s="76"/>
      <c r="U119" s="76">
        <f>Q119</f>
        <v>248.9</v>
      </c>
      <c r="V119" s="73"/>
      <c r="W119" s="23">
        <f t="shared" si="69"/>
        <v>82.966666666666669</v>
      </c>
      <c r="X119" s="74"/>
      <c r="Y119" s="54"/>
      <c r="Z119" s="54"/>
    </row>
    <row r="120" spans="1:29" ht="27.75" customHeight="1" x14ac:dyDescent="0.2">
      <c r="A120" s="103" t="s">
        <v>182</v>
      </c>
      <c r="B120" s="103"/>
      <c r="C120" s="32"/>
      <c r="D120" s="32"/>
      <c r="E120" s="32"/>
      <c r="F120" s="32"/>
      <c r="G120" s="11">
        <f>SUM(H120:J120)</f>
        <v>24100</v>
      </c>
      <c r="H120" s="11">
        <f>H121+H124+H126</f>
        <v>0</v>
      </c>
      <c r="I120" s="11">
        <f t="shared" ref="I120:J120" si="126">I121+I124+I126</f>
        <v>24100</v>
      </c>
      <c r="J120" s="11">
        <f t="shared" si="126"/>
        <v>0</v>
      </c>
      <c r="K120" s="11">
        <f t="shared" ref="K120:K128" si="127">SUM(L120:N120)</f>
        <v>23700</v>
      </c>
      <c r="L120" s="11">
        <f t="shared" ref="L120:N120" si="128">L121+L124+L126</f>
        <v>0</v>
      </c>
      <c r="M120" s="11">
        <f t="shared" si="128"/>
        <v>23700</v>
      </c>
      <c r="N120" s="11">
        <f t="shared" si="128"/>
        <v>0</v>
      </c>
      <c r="O120" s="11">
        <f t="shared" ref="O120:S120" si="129">O121</f>
        <v>17000</v>
      </c>
      <c r="P120" s="11">
        <f t="shared" ref="P120:R120" si="130">P121+P124+P126</f>
        <v>0</v>
      </c>
      <c r="Q120" s="11">
        <f t="shared" si="130"/>
        <v>17000</v>
      </c>
      <c r="R120" s="11">
        <f t="shared" si="130"/>
        <v>0</v>
      </c>
      <c r="S120" s="11">
        <f t="shared" si="129"/>
        <v>17000</v>
      </c>
      <c r="T120" s="11">
        <f t="shared" ref="T120:V120" si="131">T121+T124+T126</f>
        <v>0</v>
      </c>
      <c r="U120" s="11">
        <f t="shared" si="131"/>
        <v>17000</v>
      </c>
      <c r="V120" s="11">
        <f t="shared" si="131"/>
        <v>0</v>
      </c>
      <c r="W120" s="23">
        <f t="shared" si="69"/>
        <v>71.729957805907176</v>
      </c>
      <c r="X120" s="51"/>
      <c r="Y120" s="54"/>
      <c r="Z120" s="54"/>
      <c r="AA120" s="50"/>
      <c r="AB120" s="50"/>
      <c r="AC120" s="50"/>
    </row>
    <row r="121" spans="1:29" s="43" customFormat="1" ht="50.25" customHeight="1" x14ac:dyDescent="0.2">
      <c r="A121" s="26">
        <v>1</v>
      </c>
      <c r="B121" s="26" t="s">
        <v>109</v>
      </c>
      <c r="C121" s="34"/>
      <c r="D121" s="34"/>
      <c r="E121" s="34"/>
      <c r="F121" s="34"/>
      <c r="G121" s="14">
        <f t="shared" ref="G121" si="132">H121+I121+J121</f>
        <v>17000</v>
      </c>
      <c r="H121" s="14">
        <f>SUM(H122:H123)</f>
        <v>0</v>
      </c>
      <c r="I121" s="14">
        <f t="shared" ref="I121:J121" si="133">SUM(I122:I123)</f>
        <v>17000</v>
      </c>
      <c r="J121" s="14">
        <f t="shared" si="133"/>
        <v>0</v>
      </c>
      <c r="K121" s="14">
        <f t="shared" si="127"/>
        <v>17000</v>
      </c>
      <c r="L121" s="14">
        <f t="shared" ref="L121:N121" si="134">SUM(L122:L123)</f>
        <v>0</v>
      </c>
      <c r="M121" s="14">
        <f t="shared" si="134"/>
        <v>17000</v>
      </c>
      <c r="N121" s="14">
        <f t="shared" si="134"/>
        <v>0</v>
      </c>
      <c r="O121" s="14">
        <f t="shared" ref="O121:O128" si="135">SUM(P121:R121)</f>
        <v>17000</v>
      </c>
      <c r="P121" s="14">
        <f t="shared" ref="P121:R121" si="136">SUM(P122:P123)</f>
        <v>0</v>
      </c>
      <c r="Q121" s="14">
        <f t="shared" si="136"/>
        <v>17000</v>
      </c>
      <c r="R121" s="14">
        <f t="shared" si="136"/>
        <v>0</v>
      </c>
      <c r="S121" s="14">
        <f t="shared" ref="S121:S128" si="137">SUM(T121:V121)</f>
        <v>17000</v>
      </c>
      <c r="T121" s="14">
        <f t="shared" ref="T121:V121" si="138">SUM(T122:T123)</f>
        <v>0</v>
      </c>
      <c r="U121" s="14">
        <f t="shared" si="138"/>
        <v>17000</v>
      </c>
      <c r="V121" s="14">
        <f t="shared" si="138"/>
        <v>0</v>
      </c>
      <c r="W121" s="23">
        <f t="shared" si="69"/>
        <v>100</v>
      </c>
      <c r="X121" s="51"/>
      <c r="Y121" s="54"/>
      <c r="Z121" s="54"/>
      <c r="AA121" s="52"/>
      <c r="AB121" s="52"/>
      <c r="AC121" s="52"/>
    </row>
    <row r="122" spans="1:29" ht="37.5" hidden="1" customHeight="1" x14ac:dyDescent="0.2">
      <c r="A122" s="75" t="s">
        <v>28</v>
      </c>
      <c r="B122" s="80" t="s">
        <v>183</v>
      </c>
      <c r="C122" s="27" t="s">
        <v>113</v>
      </c>
      <c r="D122" s="27"/>
      <c r="E122" s="27"/>
      <c r="F122" s="27" t="s">
        <v>100</v>
      </c>
      <c r="G122" s="10">
        <f>SUM(H122:J122)</f>
        <v>0</v>
      </c>
      <c r="H122" s="7">
        <v>0</v>
      </c>
      <c r="I122" s="10"/>
      <c r="J122" s="7">
        <v>0</v>
      </c>
      <c r="K122" s="10">
        <f t="shared" si="127"/>
        <v>0</v>
      </c>
      <c r="L122" s="7"/>
      <c r="M122" s="37"/>
      <c r="N122" s="7"/>
      <c r="O122" s="10">
        <f t="shared" si="135"/>
        <v>0</v>
      </c>
      <c r="P122" s="7"/>
      <c r="Q122" s="7"/>
      <c r="R122" s="7"/>
      <c r="S122" s="10">
        <f t="shared" si="137"/>
        <v>0</v>
      </c>
      <c r="T122" s="7"/>
      <c r="U122" s="7"/>
      <c r="V122" s="7"/>
      <c r="W122" s="23" t="e">
        <f t="shared" si="69"/>
        <v>#DIV/0!</v>
      </c>
      <c r="X122" s="51"/>
      <c r="Y122" s="54"/>
      <c r="Z122" s="54"/>
      <c r="AA122" s="50"/>
      <c r="AB122" s="50"/>
      <c r="AC122" s="50"/>
    </row>
    <row r="123" spans="1:29" ht="37.5" customHeight="1" x14ac:dyDescent="0.2">
      <c r="A123" s="78" t="s">
        <v>29</v>
      </c>
      <c r="B123" s="80" t="s">
        <v>184</v>
      </c>
      <c r="C123" s="27" t="s">
        <v>250</v>
      </c>
      <c r="D123" s="27"/>
      <c r="E123" s="27"/>
      <c r="F123" s="27" t="s">
        <v>100</v>
      </c>
      <c r="G123" s="10">
        <f>SUM(H123:J123)</f>
        <v>17000</v>
      </c>
      <c r="H123" s="7"/>
      <c r="I123" s="10">
        <v>17000</v>
      </c>
      <c r="J123" s="7"/>
      <c r="K123" s="10">
        <f t="shared" si="127"/>
        <v>17000</v>
      </c>
      <c r="L123" s="7"/>
      <c r="M123" s="37">
        <v>17000</v>
      </c>
      <c r="N123" s="7"/>
      <c r="O123" s="10">
        <f t="shared" si="135"/>
        <v>17000</v>
      </c>
      <c r="P123" s="7"/>
      <c r="Q123" s="7">
        <v>17000</v>
      </c>
      <c r="R123" s="7"/>
      <c r="S123" s="10">
        <f t="shared" si="137"/>
        <v>17000</v>
      </c>
      <c r="T123" s="7"/>
      <c r="U123" s="7">
        <f>Q123</f>
        <v>17000</v>
      </c>
      <c r="V123" s="7"/>
      <c r="W123" s="23">
        <f t="shared" si="69"/>
        <v>100</v>
      </c>
      <c r="X123" s="51"/>
      <c r="Y123" s="54"/>
      <c r="Z123" s="54"/>
      <c r="AA123" s="50"/>
      <c r="AB123" s="50"/>
      <c r="AC123" s="50"/>
    </row>
    <row r="124" spans="1:29" s="50" customFormat="1" ht="42.75" customHeight="1" x14ac:dyDescent="0.2">
      <c r="A124" s="26">
        <v>2</v>
      </c>
      <c r="B124" s="26" t="s">
        <v>146</v>
      </c>
      <c r="C124" s="34"/>
      <c r="D124" s="34"/>
      <c r="E124" s="34"/>
      <c r="F124" s="34"/>
      <c r="G124" s="14">
        <f t="shared" ref="G124" si="139">H124+I124+J124</f>
        <v>6700</v>
      </c>
      <c r="H124" s="14">
        <f>H125</f>
        <v>0</v>
      </c>
      <c r="I124" s="14">
        <f t="shared" ref="I124:J124" si="140">I125</f>
        <v>6700</v>
      </c>
      <c r="J124" s="14">
        <f t="shared" si="140"/>
        <v>0</v>
      </c>
      <c r="K124" s="14">
        <f t="shared" ref="K124:K125" si="141">SUM(L124:N124)</f>
        <v>6700</v>
      </c>
      <c r="L124" s="14">
        <f t="shared" ref="L124:N124" si="142">L125</f>
        <v>0</v>
      </c>
      <c r="M124" s="14">
        <f t="shared" si="142"/>
        <v>6700</v>
      </c>
      <c r="N124" s="14">
        <f t="shared" si="142"/>
        <v>0</v>
      </c>
      <c r="O124" s="14">
        <f t="shared" si="135"/>
        <v>0</v>
      </c>
      <c r="P124" s="14">
        <f t="shared" ref="P124:R124" si="143">P125</f>
        <v>0</v>
      </c>
      <c r="Q124" s="14">
        <f t="shared" si="143"/>
        <v>0</v>
      </c>
      <c r="R124" s="14">
        <f t="shared" si="143"/>
        <v>0</v>
      </c>
      <c r="S124" s="14">
        <f t="shared" si="137"/>
        <v>0</v>
      </c>
      <c r="T124" s="14">
        <f t="shared" ref="T124:V124" si="144">T125</f>
        <v>0</v>
      </c>
      <c r="U124" s="14">
        <f t="shared" si="144"/>
        <v>0</v>
      </c>
      <c r="V124" s="14">
        <f t="shared" si="144"/>
        <v>0</v>
      </c>
      <c r="W124" s="23">
        <f t="shared" si="69"/>
        <v>0</v>
      </c>
      <c r="X124" s="51"/>
      <c r="Y124" s="54"/>
      <c r="Z124" s="54"/>
    </row>
    <row r="125" spans="1:29" s="50" customFormat="1" ht="72.75" customHeight="1" x14ac:dyDescent="0.2">
      <c r="A125" s="78" t="s">
        <v>31</v>
      </c>
      <c r="B125" s="80" t="s">
        <v>185</v>
      </c>
      <c r="C125" s="27" t="s">
        <v>251</v>
      </c>
      <c r="D125" s="27"/>
      <c r="E125" s="27"/>
      <c r="F125" s="27" t="s">
        <v>100</v>
      </c>
      <c r="G125" s="10">
        <f>SUM(H125:J125)</f>
        <v>6700</v>
      </c>
      <c r="H125" s="7">
        <v>0</v>
      </c>
      <c r="I125" s="10">
        <v>6700</v>
      </c>
      <c r="J125" s="7">
        <v>0</v>
      </c>
      <c r="K125" s="10">
        <f t="shared" si="141"/>
        <v>6700</v>
      </c>
      <c r="L125" s="7"/>
      <c r="M125" s="37">
        <v>6700</v>
      </c>
      <c r="N125" s="7"/>
      <c r="O125" s="10">
        <f t="shared" si="135"/>
        <v>0</v>
      </c>
      <c r="P125" s="7"/>
      <c r="Q125" s="7">
        <v>0</v>
      </c>
      <c r="R125" s="7"/>
      <c r="S125" s="10">
        <f t="shared" si="137"/>
        <v>0</v>
      </c>
      <c r="T125" s="7"/>
      <c r="U125" s="7">
        <f>Q125</f>
        <v>0</v>
      </c>
      <c r="V125" s="7"/>
      <c r="W125" s="23">
        <f t="shared" si="69"/>
        <v>0</v>
      </c>
      <c r="X125" s="51"/>
      <c r="Y125" s="54"/>
      <c r="Z125" s="54"/>
    </row>
    <row r="126" spans="1:29" s="50" customFormat="1" ht="86.25" customHeight="1" x14ac:dyDescent="0.2">
      <c r="A126" s="26">
        <v>3</v>
      </c>
      <c r="B126" s="26" t="s">
        <v>143</v>
      </c>
      <c r="C126" s="34"/>
      <c r="D126" s="34"/>
      <c r="E126" s="34"/>
      <c r="F126" s="34"/>
      <c r="G126" s="14">
        <f t="shared" ref="G126" si="145">H126+I126+J126</f>
        <v>400</v>
      </c>
      <c r="H126" s="14">
        <f>H127</f>
        <v>0</v>
      </c>
      <c r="I126" s="14">
        <f t="shared" ref="I126:J126" si="146">I127</f>
        <v>400</v>
      </c>
      <c r="J126" s="14">
        <f t="shared" si="146"/>
        <v>0</v>
      </c>
      <c r="K126" s="14">
        <f t="shared" ref="K126:K127" si="147">SUM(L126:N126)</f>
        <v>0</v>
      </c>
      <c r="L126" s="14">
        <f t="shared" ref="L126:N126" si="148">L127</f>
        <v>0</v>
      </c>
      <c r="M126" s="14">
        <f t="shared" si="148"/>
        <v>0</v>
      </c>
      <c r="N126" s="14">
        <f t="shared" si="148"/>
        <v>0</v>
      </c>
      <c r="O126" s="14">
        <f t="shared" si="135"/>
        <v>0</v>
      </c>
      <c r="P126" s="14">
        <f t="shared" ref="P126:R126" si="149">P127</f>
        <v>0</v>
      </c>
      <c r="Q126" s="14">
        <f t="shared" si="149"/>
        <v>0</v>
      </c>
      <c r="R126" s="14">
        <f t="shared" si="149"/>
        <v>0</v>
      </c>
      <c r="S126" s="14">
        <f t="shared" si="137"/>
        <v>0</v>
      </c>
      <c r="T126" s="14">
        <f t="shared" ref="T126:V126" si="150">T127</f>
        <v>0</v>
      </c>
      <c r="U126" s="14">
        <f t="shared" si="150"/>
        <v>0</v>
      </c>
      <c r="V126" s="14">
        <f t="shared" si="150"/>
        <v>0</v>
      </c>
      <c r="W126" s="23" t="e">
        <f t="shared" si="69"/>
        <v>#DIV/0!</v>
      </c>
      <c r="X126" s="51"/>
      <c r="Y126" s="54"/>
      <c r="Z126" s="54"/>
    </row>
    <row r="127" spans="1:29" ht="77.25" customHeight="1" x14ac:dyDescent="0.2">
      <c r="A127" s="78" t="s">
        <v>32</v>
      </c>
      <c r="B127" s="80" t="s">
        <v>186</v>
      </c>
      <c r="C127" s="27" t="s">
        <v>252</v>
      </c>
      <c r="D127" s="27"/>
      <c r="E127" s="27"/>
      <c r="F127" s="27" t="s">
        <v>100</v>
      </c>
      <c r="G127" s="10">
        <f>SUM(H127:J127)</f>
        <v>400</v>
      </c>
      <c r="H127" s="7">
        <v>0</v>
      </c>
      <c r="I127" s="10">
        <v>400</v>
      </c>
      <c r="J127" s="7">
        <v>0</v>
      </c>
      <c r="K127" s="10">
        <f t="shared" si="147"/>
        <v>0</v>
      </c>
      <c r="L127" s="7"/>
      <c r="M127" s="37"/>
      <c r="N127" s="7"/>
      <c r="O127" s="10">
        <f t="shared" si="135"/>
        <v>0</v>
      </c>
      <c r="P127" s="7"/>
      <c r="Q127" s="7"/>
      <c r="R127" s="7"/>
      <c r="S127" s="10">
        <f t="shared" si="137"/>
        <v>0</v>
      </c>
      <c r="T127" s="7"/>
      <c r="U127" s="7">
        <f>Q127</f>
        <v>0</v>
      </c>
      <c r="V127" s="7"/>
      <c r="W127" s="23" t="e">
        <f t="shared" si="69"/>
        <v>#DIV/0!</v>
      </c>
      <c r="X127" s="51"/>
      <c r="Y127" s="54"/>
      <c r="Z127" s="54"/>
      <c r="AA127" s="50"/>
      <c r="AB127" s="50"/>
      <c r="AC127" s="50"/>
    </row>
    <row r="128" spans="1:29" ht="48.75" customHeight="1" x14ac:dyDescent="0.2">
      <c r="A128" s="103" t="s">
        <v>187</v>
      </c>
      <c r="B128" s="103"/>
      <c r="C128" s="42"/>
      <c r="D128" s="42"/>
      <c r="E128" s="42"/>
      <c r="F128" s="42"/>
      <c r="G128" s="11">
        <f>SUM(H128:J128)</f>
        <v>922466.39999999979</v>
      </c>
      <c r="H128" s="11">
        <f>H129+H143</f>
        <v>5063.6000000000004</v>
      </c>
      <c r="I128" s="11">
        <f>I129+I143</f>
        <v>917402.79999999981</v>
      </c>
      <c r="J128" s="11">
        <f>J129+J143</f>
        <v>0</v>
      </c>
      <c r="K128" s="11">
        <f t="shared" si="127"/>
        <v>924825.29999999981</v>
      </c>
      <c r="L128" s="11">
        <f>L129+L143</f>
        <v>5063.6000000000004</v>
      </c>
      <c r="M128" s="11">
        <f>M129+M143</f>
        <v>919761.69999999984</v>
      </c>
      <c r="N128" s="11">
        <f>N129+N143</f>
        <v>0</v>
      </c>
      <c r="O128" s="11">
        <f t="shared" si="135"/>
        <v>922218.70000000007</v>
      </c>
      <c r="P128" s="11">
        <f>P129+P143</f>
        <v>5061.3</v>
      </c>
      <c r="Q128" s="11">
        <f>Q129+Q143</f>
        <v>917157.4</v>
      </c>
      <c r="R128" s="11">
        <f>R129+R143</f>
        <v>0</v>
      </c>
      <c r="S128" s="11">
        <f t="shared" si="137"/>
        <v>922197.60000000009</v>
      </c>
      <c r="T128" s="11">
        <f>T129+T143</f>
        <v>5061.3</v>
      </c>
      <c r="U128" s="11">
        <f>U129+U143</f>
        <v>917136.3</v>
      </c>
      <c r="V128" s="11">
        <f>V129+V143</f>
        <v>0</v>
      </c>
      <c r="W128" s="23">
        <f t="shared" si="69"/>
        <v>99.715870662275393</v>
      </c>
      <c r="X128" s="51"/>
      <c r="Y128" s="54"/>
      <c r="Z128" s="54"/>
      <c r="AA128" s="50"/>
      <c r="AB128" s="50"/>
      <c r="AC128" s="50"/>
    </row>
    <row r="129" spans="1:29" ht="54.75" customHeight="1" x14ac:dyDescent="0.2">
      <c r="A129" s="26">
        <v>1</v>
      </c>
      <c r="B129" s="26" t="s">
        <v>23</v>
      </c>
      <c r="C129" s="34"/>
      <c r="D129" s="34"/>
      <c r="E129" s="34"/>
      <c r="F129" s="34"/>
      <c r="G129" s="14">
        <f t="shared" ref="G129:G146" si="151">H129+I129+J129</f>
        <v>77046.5</v>
      </c>
      <c r="H129" s="14">
        <f>SUM(H130:H142)</f>
        <v>5063.6000000000004</v>
      </c>
      <c r="I129" s="14">
        <f>SUM(I130:I142)</f>
        <v>71982.899999999994</v>
      </c>
      <c r="J129" s="14">
        <f>SUM(J130:J142)</f>
        <v>0</v>
      </c>
      <c r="K129" s="14">
        <f>L129+M129+N129</f>
        <v>78562.499999999985</v>
      </c>
      <c r="L129" s="14">
        <f>SUM(L130:L142)</f>
        <v>5063.6000000000004</v>
      </c>
      <c r="M129" s="14">
        <f>SUM(M130:M142)</f>
        <v>73498.89999999998</v>
      </c>
      <c r="N129" s="14">
        <f>SUM(N130:N142)</f>
        <v>0</v>
      </c>
      <c r="O129" s="14">
        <f>P129+Q129+R129</f>
        <v>77480.39999999998</v>
      </c>
      <c r="P129" s="14">
        <f>SUM(P130:P142)</f>
        <v>5061.3</v>
      </c>
      <c r="Q129" s="14">
        <f>SUM(Q130:Q142)</f>
        <v>72419.099999999977</v>
      </c>
      <c r="R129" s="14">
        <f>SUM(R130:R142)</f>
        <v>0</v>
      </c>
      <c r="S129" s="14">
        <f>T129+U129+V129</f>
        <v>77480.39999999998</v>
      </c>
      <c r="T129" s="14">
        <f>SUM(T130:T142)</f>
        <v>5061.3</v>
      </c>
      <c r="U129" s="14">
        <f>SUM(U130:U142)</f>
        <v>72419.099999999977</v>
      </c>
      <c r="V129" s="14">
        <f>SUM(V130:V142)</f>
        <v>0</v>
      </c>
      <c r="W129" s="23">
        <f t="shared" si="69"/>
        <v>98.622625298329353</v>
      </c>
      <c r="X129" s="51"/>
      <c r="Y129" s="54"/>
      <c r="Z129" s="54"/>
      <c r="AA129" s="50"/>
      <c r="AB129" s="50"/>
      <c r="AC129" s="50"/>
    </row>
    <row r="130" spans="1:29" ht="17.25" customHeight="1" x14ac:dyDescent="0.2">
      <c r="A130" s="122" t="s">
        <v>28</v>
      </c>
      <c r="B130" s="120" t="s">
        <v>188</v>
      </c>
      <c r="C130" s="33" t="s">
        <v>239</v>
      </c>
      <c r="D130" s="33"/>
      <c r="E130" s="33"/>
      <c r="F130" s="33" t="s">
        <v>72</v>
      </c>
      <c r="G130" s="10">
        <f t="shared" si="151"/>
        <v>52406.400000000001</v>
      </c>
      <c r="H130" s="7"/>
      <c r="I130" s="10">
        <v>52406.400000000001</v>
      </c>
      <c r="J130" s="9"/>
      <c r="K130" s="7">
        <f>SUM(L130:N130)</f>
        <v>52406.400000000001</v>
      </c>
      <c r="L130" s="7"/>
      <c r="M130" s="10">
        <v>52406.400000000001</v>
      </c>
      <c r="N130" s="7"/>
      <c r="O130" s="7">
        <f>SUM(P130:R130)</f>
        <v>52363.199999999997</v>
      </c>
      <c r="P130" s="7"/>
      <c r="Q130" s="37">
        <v>52363.199999999997</v>
      </c>
      <c r="R130" s="7"/>
      <c r="S130" s="7">
        <f>SUM(T130:V130)</f>
        <v>52363.199999999997</v>
      </c>
      <c r="T130" s="7"/>
      <c r="U130" s="7">
        <f>Q130</f>
        <v>52363.199999999997</v>
      </c>
      <c r="V130" s="7"/>
      <c r="W130" s="23">
        <f t="shared" si="69"/>
        <v>99.917567320021973</v>
      </c>
      <c r="X130" s="51"/>
      <c r="Y130" s="54"/>
      <c r="Z130" s="54"/>
      <c r="AA130" s="50"/>
      <c r="AB130" s="50"/>
      <c r="AC130" s="50"/>
    </row>
    <row r="131" spans="1:29" ht="17.25" customHeight="1" x14ac:dyDescent="0.2">
      <c r="A131" s="123"/>
      <c r="B131" s="121"/>
      <c r="C131" s="33" t="s">
        <v>239</v>
      </c>
      <c r="D131" s="33"/>
      <c r="E131" s="33"/>
      <c r="F131" s="33" t="s">
        <v>71</v>
      </c>
      <c r="G131" s="10">
        <f t="shared" si="151"/>
        <v>810</v>
      </c>
      <c r="H131" s="7"/>
      <c r="I131" s="10">
        <v>810</v>
      </c>
      <c r="J131" s="9"/>
      <c r="K131" s="7">
        <f t="shared" ref="K131:K142" si="152">SUM(L131:N131)</f>
        <v>1568</v>
      </c>
      <c r="L131" s="7"/>
      <c r="M131" s="10">
        <v>1568</v>
      </c>
      <c r="N131" s="7"/>
      <c r="O131" s="7">
        <f t="shared" ref="O131:O136" si="153">SUM(P131:R131)</f>
        <v>853.9</v>
      </c>
      <c r="P131" s="7"/>
      <c r="Q131" s="37">
        <v>853.9</v>
      </c>
      <c r="R131" s="7"/>
      <c r="S131" s="7">
        <f t="shared" ref="S131:S136" si="154">SUM(T131:V131)</f>
        <v>853.9</v>
      </c>
      <c r="T131" s="7"/>
      <c r="U131" s="7">
        <f t="shared" ref="U131:U136" si="155">Q131</f>
        <v>853.9</v>
      </c>
      <c r="V131" s="7"/>
      <c r="W131" s="23">
        <f t="shared" si="69"/>
        <v>54.457908163265309</v>
      </c>
      <c r="X131" s="51"/>
      <c r="Y131" s="54"/>
      <c r="Z131" s="54"/>
      <c r="AA131" s="50"/>
      <c r="AB131" s="50"/>
      <c r="AC131" s="50"/>
    </row>
    <row r="132" spans="1:29" ht="17.25" customHeight="1" x14ac:dyDescent="0.2">
      <c r="A132" s="123"/>
      <c r="B132" s="121"/>
      <c r="C132" s="33" t="s">
        <v>239</v>
      </c>
      <c r="D132" s="33"/>
      <c r="E132" s="33"/>
      <c r="F132" s="33" t="s">
        <v>73</v>
      </c>
      <c r="G132" s="10">
        <f t="shared" si="151"/>
        <v>13632</v>
      </c>
      <c r="H132" s="7"/>
      <c r="I132" s="10">
        <v>13632</v>
      </c>
      <c r="J132" s="9"/>
      <c r="K132" s="7">
        <f t="shared" si="152"/>
        <v>14332</v>
      </c>
      <c r="L132" s="7"/>
      <c r="M132" s="10">
        <v>14332</v>
      </c>
      <c r="N132" s="7"/>
      <c r="O132" s="7">
        <f t="shared" si="153"/>
        <v>14186.8</v>
      </c>
      <c r="P132" s="7"/>
      <c r="Q132" s="37">
        <v>14186.8</v>
      </c>
      <c r="R132" s="7"/>
      <c r="S132" s="7">
        <f t="shared" si="154"/>
        <v>14186.8</v>
      </c>
      <c r="T132" s="7"/>
      <c r="U132" s="7">
        <f t="shared" si="155"/>
        <v>14186.8</v>
      </c>
      <c r="V132" s="7"/>
      <c r="W132" s="23">
        <f t="shared" si="69"/>
        <v>98.986882500697746</v>
      </c>
      <c r="X132" s="51"/>
      <c r="Y132" s="54"/>
      <c r="Z132" s="54"/>
      <c r="AA132" s="50"/>
      <c r="AB132" s="50"/>
      <c r="AC132" s="50"/>
    </row>
    <row r="133" spans="1:29" ht="17.25" customHeight="1" x14ac:dyDescent="0.2">
      <c r="A133" s="123"/>
      <c r="B133" s="121"/>
      <c r="C133" s="33" t="s">
        <v>239</v>
      </c>
      <c r="D133" s="33"/>
      <c r="E133" s="33"/>
      <c r="F133" s="33" t="s">
        <v>58</v>
      </c>
      <c r="G133" s="10">
        <f t="shared" si="151"/>
        <v>2577.5</v>
      </c>
      <c r="H133" s="7"/>
      <c r="I133" s="10">
        <v>2577.5</v>
      </c>
      <c r="J133" s="9"/>
      <c r="K133" s="7">
        <f t="shared" si="152"/>
        <v>2421.9</v>
      </c>
      <c r="L133" s="7"/>
      <c r="M133" s="10">
        <v>2421.9</v>
      </c>
      <c r="N133" s="7"/>
      <c r="O133" s="7">
        <f t="shared" si="153"/>
        <v>2301.4</v>
      </c>
      <c r="P133" s="7"/>
      <c r="Q133" s="37">
        <v>2301.4</v>
      </c>
      <c r="R133" s="7"/>
      <c r="S133" s="7">
        <f t="shared" si="154"/>
        <v>2301.4</v>
      </c>
      <c r="T133" s="7"/>
      <c r="U133" s="7">
        <f t="shared" si="155"/>
        <v>2301.4</v>
      </c>
      <c r="V133" s="7"/>
      <c r="W133" s="23">
        <f t="shared" si="69"/>
        <v>95.024567488335606</v>
      </c>
      <c r="X133" s="51"/>
      <c r="Y133" s="54"/>
      <c r="Z133" s="54"/>
      <c r="AA133" s="50"/>
      <c r="AB133" s="50"/>
      <c r="AC133" s="50"/>
    </row>
    <row r="134" spans="1:29" ht="17.25" customHeight="1" x14ac:dyDescent="0.2">
      <c r="A134" s="123"/>
      <c r="B134" s="121"/>
      <c r="C134" s="33" t="s">
        <v>239</v>
      </c>
      <c r="D134" s="33"/>
      <c r="E134" s="33"/>
      <c r="F134" s="33" t="s">
        <v>74</v>
      </c>
      <c r="G134" s="10">
        <f t="shared" si="151"/>
        <v>6</v>
      </c>
      <c r="H134" s="7"/>
      <c r="I134" s="10">
        <v>6</v>
      </c>
      <c r="J134" s="9"/>
      <c r="K134" s="7">
        <f t="shared" si="152"/>
        <v>6</v>
      </c>
      <c r="L134" s="7"/>
      <c r="M134" s="10">
        <v>6</v>
      </c>
      <c r="N134" s="7"/>
      <c r="O134" s="7">
        <f t="shared" si="153"/>
        <v>0</v>
      </c>
      <c r="P134" s="7"/>
      <c r="Q134" s="37">
        <v>0</v>
      </c>
      <c r="R134" s="7"/>
      <c r="S134" s="7">
        <f t="shared" si="154"/>
        <v>0</v>
      </c>
      <c r="T134" s="7"/>
      <c r="U134" s="7">
        <f t="shared" si="155"/>
        <v>0</v>
      </c>
      <c r="V134" s="7"/>
      <c r="W134" s="23">
        <f t="shared" si="69"/>
        <v>0</v>
      </c>
      <c r="X134" s="51"/>
      <c r="Y134" s="54"/>
      <c r="Z134" s="54"/>
      <c r="AA134" s="50"/>
      <c r="AB134" s="50"/>
      <c r="AC134" s="50"/>
    </row>
    <row r="135" spans="1:29" ht="17.25" customHeight="1" x14ac:dyDescent="0.2">
      <c r="A135" s="123"/>
      <c r="B135" s="121"/>
      <c r="C135" s="33" t="s">
        <v>239</v>
      </c>
      <c r="D135" s="33"/>
      <c r="E135" s="33"/>
      <c r="F135" s="33" t="s">
        <v>75</v>
      </c>
      <c r="G135" s="10">
        <f t="shared" si="151"/>
        <v>20</v>
      </c>
      <c r="H135" s="7"/>
      <c r="I135" s="10">
        <v>20</v>
      </c>
      <c r="J135" s="9"/>
      <c r="K135" s="7">
        <f t="shared" si="152"/>
        <v>20</v>
      </c>
      <c r="L135" s="7"/>
      <c r="M135" s="10">
        <v>20</v>
      </c>
      <c r="N135" s="7"/>
      <c r="O135" s="7">
        <f t="shared" si="153"/>
        <v>0</v>
      </c>
      <c r="P135" s="7"/>
      <c r="Q135" s="37">
        <v>0</v>
      </c>
      <c r="R135" s="7"/>
      <c r="S135" s="7">
        <f t="shared" si="154"/>
        <v>0</v>
      </c>
      <c r="T135" s="7"/>
      <c r="U135" s="7">
        <f t="shared" si="155"/>
        <v>0</v>
      </c>
      <c r="V135" s="7"/>
      <c r="W135" s="23">
        <f t="shared" si="69"/>
        <v>0</v>
      </c>
      <c r="X135" s="51"/>
      <c r="Y135" s="54"/>
      <c r="Z135" s="54"/>
      <c r="AA135" s="50"/>
      <c r="AB135" s="50"/>
      <c r="AC135" s="50"/>
    </row>
    <row r="136" spans="1:29" ht="17.25" customHeight="1" x14ac:dyDescent="0.2">
      <c r="A136" s="123"/>
      <c r="B136" s="121"/>
      <c r="C136" s="33" t="s">
        <v>239</v>
      </c>
      <c r="D136" s="33"/>
      <c r="E136" s="33"/>
      <c r="F136" s="33" t="s">
        <v>78</v>
      </c>
      <c r="G136" s="10">
        <f t="shared" si="151"/>
        <v>1</v>
      </c>
      <c r="H136" s="7"/>
      <c r="I136" s="10">
        <v>1</v>
      </c>
      <c r="J136" s="9"/>
      <c r="K136" s="7">
        <f t="shared" si="152"/>
        <v>51</v>
      </c>
      <c r="L136" s="7"/>
      <c r="M136" s="10">
        <v>51</v>
      </c>
      <c r="N136" s="7"/>
      <c r="O136" s="7">
        <f t="shared" si="153"/>
        <v>50.2</v>
      </c>
      <c r="P136" s="7"/>
      <c r="Q136" s="37">
        <v>50.2</v>
      </c>
      <c r="R136" s="7"/>
      <c r="S136" s="7">
        <f t="shared" si="154"/>
        <v>50.2</v>
      </c>
      <c r="T136" s="7"/>
      <c r="U136" s="7">
        <f t="shared" si="155"/>
        <v>50.2</v>
      </c>
      <c r="V136" s="7"/>
      <c r="W136" s="23">
        <f t="shared" si="69"/>
        <v>98.431372549019613</v>
      </c>
      <c r="X136" s="51"/>
      <c r="Y136" s="54"/>
      <c r="Z136" s="54"/>
      <c r="AA136" s="50"/>
      <c r="AB136" s="50"/>
      <c r="AC136" s="50"/>
    </row>
    <row r="137" spans="1:29" ht="22.5" customHeight="1" x14ac:dyDescent="0.2">
      <c r="A137" s="95" t="s">
        <v>29</v>
      </c>
      <c r="B137" s="91" t="s">
        <v>24</v>
      </c>
      <c r="C137" s="33"/>
      <c r="D137" s="33" t="s">
        <v>240</v>
      </c>
      <c r="E137" s="33"/>
      <c r="F137" s="33" t="s">
        <v>238</v>
      </c>
      <c r="G137" s="10">
        <f t="shared" si="151"/>
        <v>65.900000000000006</v>
      </c>
      <c r="H137" s="7">
        <f>L137</f>
        <v>65.900000000000006</v>
      </c>
      <c r="I137" s="7"/>
      <c r="J137" s="9"/>
      <c r="K137" s="7">
        <f t="shared" si="152"/>
        <v>65.900000000000006</v>
      </c>
      <c r="L137" s="37">
        <v>65.900000000000006</v>
      </c>
      <c r="M137" s="7"/>
      <c r="N137" s="7"/>
      <c r="O137" s="7">
        <f>SUM(P137:R137)</f>
        <v>63.7</v>
      </c>
      <c r="P137" s="37">
        <v>63.7</v>
      </c>
      <c r="Q137" s="37">
        <f t="shared" ref="Q137:Q140" si="156">U137</f>
        <v>0</v>
      </c>
      <c r="R137" s="7"/>
      <c r="S137" s="7">
        <f>SUM(T137:V137)</f>
        <v>63.7</v>
      </c>
      <c r="T137" s="7">
        <f>P137</f>
        <v>63.7</v>
      </c>
      <c r="U137" s="7"/>
      <c r="V137" s="7"/>
      <c r="W137" s="23">
        <f t="shared" si="69"/>
        <v>96.661608497723819</v>
      </c>
      <c r="X137" s="51"/>
      <c r="Y137" s="54"/>
      <c r="Z137" s="54"/>
      <c r="AA137" s="50"/>
      <c r="AB137" s="50"/>
      <c r="AC137" s="50"/>
    </row>
    <row r="138" spans="1:29" ht="22.5" customHeight="1" x14ac:dyDescent="0.2">
      <c r="A138" s="96"/>
      <c r="B138" s="94"/>
      <c r="C138" s="33"/>
      <c r="D138" s="33" t="s">
        <v>240</v>
      </c>
      <c r="E138" s="33"/>
      <c r="F138" s="33" t="s">
        <v>72</v>
      </c>
      <c r="G138" s="10">
        <f t="shared" si="151"/>
        <v>3955.3</v>
      </c>
      <c r="H138" s="7">
        <f t="shared" ref="H138:H140" si="157">L138</f>
        <v>3955.3</v>
      </c>
      <c r="I138" s="7"/>
      <c r="J138" s="9"/>
      <c r="K138" s="7">
        <f t="shared" si="152"/>
        <v>3955.3</v>
      </c>
      <c r="L138" s="37">
        <v>3955.3</v>
      </c>
      <c r="M138" s="7"/>
      <c r="N138" s="7"/>
      <c r="O138" s="7">
        <f t="shared" ref="O138:O140" si="158">SUM(P138:R138)</f>
        <v>3955.3</v>
      </c>
      <c r="P138" s="37">
        <v>3955.3</v>
      </c>
      <c r="Q138" s="37">
        <f t="shared" si="156"/>
        <v>0</v>
      </c>
      <c r="R138" s="7"/>
      <c r="S138" s="7">
        <f t="shared" ref="S138:S140" si="159">SUM(T138:V138)</f>
        <v>3955.3</v>
      </c>
      <c r="T138" s="7">
        <f t="shared" ref="T138:T140" si="160">P138</f>
        <v>3955.3</v>
      </c>
      <c r="U138" s="7"/>
      <c r="V138" s="7"/>
      <c r="W138" s="23">
        <f t="shared" ref="W138:W151" si="161">S138*100/K138</f>
        <v>100</v>
      </c>
      <c r="X138" s="51"/>
      <c r="Y138" s="54"/>
      <c r="Z138" s="54"/>
      <c r="AA138" s="50"/>
      <c r="AB138" s="50"/>
      <c r="AC138" s="50"/>
    </row>
    <row r="139" spans="1:29" ht="22.5" customHeight="1" x14ac:dyDescent="0.2">
      <c r="A139" s="96"/>
      <c r="B139" s="94"/>
      <c r="C139" s="33"/>
      <c r="D139" s="33" t="s">
        <v>240</v>
      </c>
      <c r="E139" s="33"/>
      <c r="F139" s="33" t="s">
        <v>73</v>
      </c>
      <c r="G139" s="10">
        <f t="shared" si="151"/>
        <v>1024.3</v>
      </c>
      <c r="H139" s="7">
        <f t="shared" si="157"/>
        <v>1024.3</v>
      </c>
      <c r="I139" s="7"/>
      <c r="J139" s="9"/>
      <c r="K139" s="7">
        <f t="shared" si="152"/>
        <v>1024.3</v>
      </c>
      <c r="L139" s="37">
        <v>1024.3</v>
      </c>
      <c r="M139" s="7"/>
      <c r="N139" s="7"/>
      <c r="O139" s="7">
        <f t="shared" si="158"/>
        <v>1024.3</v>
      </c>
      <c r="P139" s="37">
        <v>1024.3</v>
      </c>
      <c r="Q139" s="37">
        <f t="shared" si="156"/>
        <v>0</v>
      </c>
      <c r="R139" s="7"/>
      <c r="S139" s="7">
        <f t="shared" si="159"/>
        <v>1024.3</v>
      </c>
      <c r="T139" s="7">
        <f t="shared" si="160"/>
        <v>1024.3</v>
      </c>
      <c r="U139" s="7"/>
      <c r="V139" s="7"/>
      <c r="W139" s="23">
        <f t="shared" si="161"/>
        <v>100</v>
      </c>
      <c r="X139" s="51"/>
      <c r="Y139" s="54"/>
      <c r="Z139" s="54"/>
      <c r="AA139" s="50"/>
      <c r="AB139" s="50"/>
      <c r="AC139" s="50"/>
    </row>
    <row r="140" spans="1:29" ht="22.5" customHeight="1" x14ac:dyDescent="0.2">
      <c r="A140" s="97"/>
      <c r="B140" s="92"/>
      <c r="C140" s="33"/>
      <c r="D140" s="33" t="s">
        <v>240</v>
      </c>
      <c r="E140" s="33"/>
      <c r="F140" s="33" t="s">
        <v>58</v>
      </c>
      <c r="G140" s="10">
        <f t="shared" si="151"/>
        <v>18.100000000000001</v>
      </c>
      <c r="H140" s="7">
        <f t="shared" si="157"/>
        <v>18.100000000000001</v>
      </c>
      <c r="I140" s="7"/>
      <c r="J140" s="9"/>
      <c r="K140" s="7">
        <f t="shared" si="152"/>
        <v>18.100000000000001</v>
      </c>
      <c r="L140" s="37">
        <v>18.100000000000001</v>
      </c>
      <c r="M140" s="7"/>
      <c r="N140" s="7"/>
      <c r="O140" s="7">
        <f t="shared" si="158"/>
        <v>18</v>
      </c>
      <c r="P140" s="37">
        <v>18</v>
      </c>
      <c r="Q140" s="37">
        <f t="shared" si="156"/>
        <v>0</v>
      </c>
      <c r="R140" s="7"/>
      <c r="S140" s="7">
        <f t="shared" si="159"/>
        <v>18</v>
      </c>
      <c r="T140" s="7">
        <f t="shared" si="160"/>
        <v>18</v>
      </c>
      <c r="U140" s="7"/>
      <c r="V140" s="7"/>
      <c r="W140" s="23">
        <f t="shared" si="161"/>
        <v>99.447513812154682</v>
      </c>
      <c r="X140" s="51"/>
      <c r="Y140" s="54"/>
      <c r="Z140" s="54"/>
      <c r="AA140" s="50"/>
      <c r="AB140" s="50"/>
      <c r="AC140" s="50"/>
    </row>
    <row r="141" spans="1:29" ht="57" customHeight="1" x14ac:dyDescent="0.2">
      <c r="A141" s="95" t="s">
        <v>34</v>
      </c>
      <c r="B141" s="118" t="s">
        <v>25</v>
      </c>
      <c r="C141" s="33" t="s">
        <v>241</v>
      </c>
      <c r="D141" s="33"/>
      <c r="E141" s="33"/>
      <c r="F141" s="33" t="s">
        <v>71</v>
      </c>
      <c r="G141" s="10">
        <f t="shared" si="151"/>
        <v>2485.1</v>
      </c>
      <c r="H141" s="7"/>
      <c r="I141" s="10">
        <v>2485.1</v>
      </c>
      <c r="J141" s="9"/>
      <c r="K141" s="7">
        <f t="shared" si="152"/>
        <v>2648.7</v>
      </c>
      <c r="L141" s="7"/>
      <c r="M141" s="10">
        <v>2648.7</v>
      </c>
      <c r="N141" s="7"/>
      <c r="O141" s="7">
        <f>SUM(P141:R141)</f>
        <v>2618.6999999999998</v>
      </c>
      <c r="P141" s="7"/>
      <c r="Q141" s="37">
        <v>2618.6999999999998</v>
      </c>
      <c r="R141" s="7"/>
      <c r="S141" s="7">
        <f t="shared" ref="S141:S142" si="162">SUM(T141:V141)</f>
        <v>2618.6999999999998</v>
      </c>
      <c r="T141" s="7"/>
      <c r="U141" s="7">
        <f>Q141</f>
        <v>2618.6999999999998</v>
      </c>
      <c r="V141" s="7"/>
      <c r="W141" s="23">
        <f t="shared" si="161"/>
        <v>98.86736889794993</v>
      </c>
      <c r="X141" s="51"/>
      <c r="Y141" s="54"/>
      <c r="Z141" s="54"/>
      <c r="AA141" s="50"/>
      <c r="AB141" s="50"/>
      <c r="AC141" s="50"/>
    </row>
    <row r="142" spans="1:29" ht="57" customHeight="1" x14ac:dyDescent="0.2">
      <c r="A142" s="96"/>
      <c r="B142" s="119"/>
      <c r="C142" s="33" t="s">
        <v>242</v>
      </c>
      <c r="D142" s="33"/>
      <c r="E142" s="33"/>
      <c r="F142" s="33" t="s">
        <v>71</v>
      </c>
      <c r="G142" s="10">
        <f t="shared" si="151"/>
        <v>44.9</v>
      </c>
      <c r="H142" s="7"/>
      <c r="I142" s="10">
        <f>M142</f>
        <v>44.9</v>
      </c>
      <c r="J142" s="9"/>
      <c r="K142" s="7">
        <f t="shared" si="152"/>
        <v>44.9</v>
      </c>
      <c r="L142" s="7"/>
      <c r="M142" s="10">
        <v>44.9</v>
      </c>
      <c r="N142" s="7"/>
      <c r="O142" s="7">
        <f t="shared" ref="O142" si="163">SUM(P142:R142)</f>
        <v>44.9</v>
      </c>
      <c r="P142" s="7"/>
      <c r="Q142" s="7">
        <v>44.9</v>
      </c>
      <c r="R142" s="7"/>
      <c r="S142" s="7">
        <f t="shared" si="162"/>
        <v>44.9</v>
      </c>
      <c r="T142" s="7"/>
      <c r="U142" s="7">
        <f>Q142</f>
        <v>44.9</v>
      </c>
      <c r="V142" s="7"/>
      <c r="W142" s="23">
        <f t="shared" si="161"/>
        <v>100</v>
      </c>
      <c r="X142" s="51"/>
      <c r="Y142" s="54"/>
      <c r="Z142" s="54"/>
      <c r="AA142" s="50"/>
      <c r="AB142" s="50"/>
      <c r="AC142" s="50"/>
    </row>
    <row r="143" spans="1:29" ht="45.75" customHeight="1" x14ac:dyDescent="0.2">
      <c r="A143" s="26">
        <v>2</v>
      </c>
      <c r="B143" s="26" t="s">
        <v>80</v>
      </c>
      <c r="C143" s="34"/>
      <c r="D143" s="34"/>
      <c r="E143" s="34"/>
      <c r="F143" s="34"/>
      <c r="G143" s="14">
        <f t="shared" si="151"/>
        <v>845419.89999999979</v>
      </c>
      <c r="H143" s="14">
        <f>SUM(H144:H151)</f>
        <v>0</v>
      </c>
      <c r="I143" s="14">
        <f>SUM(I144:I151)</f>
        <v>845419.89999999979</v>
      </c>
      <c r="J143" s="14">
        <f>SUM(J144:J151)</f>
        <v>0</v>
      </c>
      <c r="K143" s="14">
        <f>L143+M143+N143</f>
        <v>846262.79999999981</v>
      </c>
      <c r="L143" s="14">
        <f t="shared" ref="L143:V143" si="164">SUM(L144:L151)</f>
        <v>0</v>
      </c>
      <c r="M143" s="14">
        <f t="shared" si="164"/>
        <v>846262.79999999981</v>
      </c>
      <c r="N143" s="14">
        <f t="shared" si="164"/>
        <v>0</v>
      </c>
      <c r="O143" s="14">
        <f t="shared" si="164"/>
        <v>844738.3</v>
      </c>
      <c r="P143" s="14">
        <f t="shared" si="164"/>
        <v>0</v>
      </c>
      <c r="Q143" s="14">
        <f t="shared" si="164"/>
        <v>844738.3</v>
      </c>
      <c r="R143" s="14">
        <f t="shared" si="164"/>
        <v>0</v>
      </c>
      <c r="S143" s="14">
        <f t="shared" si="164"/>
        <v>844717.20000000007</v>
      </c>
      <c r="T143" s="14">
        <f t="shared" si="164"/>
        <v>0</v>
      </c>
      <c r="U143" s="14">
        <f t="shared" si="164"/>
        <v>844717.20000000007</v>
      </c>
      <c r="V143" s="14">
        <f t="shared" si="164"/>
        <v>0</v>
      </c>
      <c r="W143" s="23">
        <f t="shared" si="161"/>
        <v>99.817361698989984</v>
      </c>
      <c r="X143" s="51"/>
      <c r="Y143" s="54"/>
      <c r="Z143" s="54"/>
      <c r="AA143" s="50"/>
      <c r="AB143" s="50"/>
      <c r="AC143" s="50"/>
    </row>
    <row r="144" spans="1:29" ht="55.5" customHeight="1" x14ac:dyDescent="0.2">
      <c r="A144" s="27" t="s">
        <v>31</v>
      </c>
      <c r="B144" s="29" t="s">
        <v>189</v>
      </c>
      <c r="C144" s="33" t="s">
        <v>243</v>
      </c>
      <c r="D144" s="33"/>
      <c r="E144" s="33"/>
      <c r="F144" s="33" t="s">
        <v>76</v>
      </c>
      <c r="G144" s="10">
        <f t="shared" si="151"/>
        <v>113194.9</v>
      </c>
      <c r="H144" s="7">
        <v>0</v>
      </c>
      <c r="I144" s="10">
        <v>113194.9</v>
      </c>
      <c r="J144" s="7">
        <v>0</v>
      </c>
      <c r="K144" s="7">
        <f>SUM(L144:N144)</f>
        <v>113194.9</v>
      </c>
      <c r="L144" s="7"/>
      <c r="M144" s="10">
        <v>113194.9</v>
      </c>
      <c r="N144" s="7"/>
      <c r="O144" s="7">
        <f t="shared" ref="O144:O151" si="165">SUM(P144:R144)</f>
        <v>113194.9</v>
      </c>
      <c r="P144" s="7"/>
      <c r="Q144" s="37">
        <v>113194.9</v>
      </c>
      <c r="R144" s="7"/>
      <c r="S144" s="7">
        <f t="shared" ref="S144:S151" si="166">SUM(T144:V144)</f>
        <v>113194.9</v>
      </c>
      <c r="T144" s="7"/>
      <c r="U144" s="10">
        <f>Q144</f>
        <v>113194.9</v>
      </c>
      <c r="V144" s="7"/>
      <c r="W144" s="23">
        <f t="shared" si="161"/>
        <v>100</v>
      </c>
      <c r="X144" s="51"/>
      <c r="Y144" s="54"/>
      <c r="Z144" s="54"/>
    </row>
    <row r="145" spans="1:26" ht="33.75" customHeight="1" x14ac:dyDescent="0.2">
      <c r="A145" s="27" t="s">
        <v>35</v>
      </c>
      <c r="B145" s="29" t="s">
        <v>190</v>
      </c>
      <c r="C145" s="33" t="s">
        <v>244</v>
      </c>
      <c r="D145" s="33"/>
      <c r="E145" s="33"/>
      <c r="F145" s="33" t="s">
        <v>76</v>
      </c>
      <c r="G145" s="10">
        <f t="shared" si="151"/>
        <v>612795.19999999995</v>
      </c>
      <c r="H145" s="7">
        <v>0</v>
      </c>
      <c r="I145" s="10">
        <v>612795.19999999995</v>
      </c>
      <c r="J145" s="7">
        <v>0</v>
      </c>
      <c r="K145" s="7">
        <f t="shared" ref="K145:K151" si="167">SUM(L145:N145)</f>
        <v>615530.19999999995</v>
      </c>
      <c r="L145" s="7"/>
      <c r="M145" s="10">
        <v>615530.19999999995</v>
      </c>
      <c r="N145" s="7"/>
      <c r="O145" s="7">
        <f t="shared" si="165"/>
        <v>615530.19999999995</v>
      </c>
      <c r="P145" s="7"/>
      <c r="Q145" s="37">
        <v>615530.19999999995</v>
      </c>
      <c r="R145" s="7"/>
      <c r="S145" s="7">
        <f t="shared" si="166"/>
        <v>615530.19999999995</v>
      </c>
      <c r="T145" s="7"/>
      <c r="U145" s="10">
        <f t="shared" ref="U145:U151" si="168">Q145</f>
        <v>615530.19999999995</v>
      </c>
      <c r="V145" s="7"/>
      <c r="W145" s="23">
        <f t="shared" si="161"/>
        <v>100</v>
      </c>
      <c r="X145" s="51"/>
      <c r="Y145" s="54"/>
      <c r="Z145" s="54"/>
    </row>
    <row r="146" spans="1:26" ht="32.25" customHeight="1" x14ac:dyDescent="0.2">
      <c r="A146" s="27" t="s">
        <v>36</v>
      </c>
      <c r="B146" s="29" t="s">
        <v>191</v>
      </c>
      <c r="C146" s="33" t="s">
        <v>245</v>
      </c>
      <c r="D146" s="33"/>
      <c r="E146" s="33"/>
      <c r="F146" s="33" t="s">
        <v>76</v>
      </c>
      <c r="G146" s="10">
        <f t="shared" si="151"/>
        <v>77201.7</v>
      </c>
      <c r="H146" s="7">
        <v>0</v>
      </c>
      <c r="I146" s="10">
        <f t="shared" ref="I146" si="169">M146</f>
        <v>77201.7</v>
      </c>
      <c r="J146" s="7">
        <v>0</v>
      </c>
      <c r="K146" s="7">
        <f t="shared" si="167"/>
        <v>77201.7</v>
      </c>
      <c r="L146" s="7"/>
      <c r="M146" s="10">
        <v>77201.7</v>
      </c>
      <c r="N146" s="7"/>
      <c r="O146" s="7">
        <f t="shared" si="165"/>
        <v>77201.7</v>
      </c>
      <c r="P146" s="7"/>
      <c r="Q146" s="37">
        <v>77201.7</v>
      </c>
      <c r="R146" s="7"/>
      <c r="S146" s="7">
        <f t="shared" si="166"/>
        <v>77201.7</v>
      </c>
      <c r="T146" s="7"/>
      <c r="U146" s="10">
        <f t="shared" si="168"/>
        <v>77201.7</v>
      </c>
      <c r="V146" s="7"/>
      <c r="W146" s="23">
        <f t="shared" si="161"/>
        <v>100</v>
      </c>
      <c r="X146" s="51"/>
      <c r="Y146" s="54"/>
      <c r="Z146" s="54"/>
    </row>
    <row r="147" spans="1:26" ht="24" customHeight="1" x14ac:dyDescent="0.2">
      <c r="A147" s="95" t="s">
        <v>37</v>
      </c>
      <c r="B147" s="91" t="s">
        <v>25</v>
      </c>
      <c r="C147" s="33" t="s">
        <v>246</v>
      </c>
      <c r="D147" s="33"/>
      <c r="E147" s="35"/>
      <c r="F147" s="33" t="s">
        <v>56</v>
      </c>
      <c r="G147" s="10">
        <f t="shared" ref="G147:G151" si="170">H147+I147+J147</f>
        <v>25477.4</v>
      </c>
      <c r="H147" s="7">
        <v>0</v>
      </c>
      <c r="I147" s="10">
        <v>25477.4</v>
      </c>
      <c r="J147" s="7">
        <v>0</v>
      </c>
      <c r="K147" s="7">
        <f t="shared" si="167"/>
        <v>24197.7</v>
      </c>
      <c r="L147" s="7"/>
      <c r="M147" s="10">
        <v>24197.7</v>
      </c>
      <c r="N147" s="7"/>
      <c r="O147" s="7">
        <f t="shared" si="165"/>
        <v>23698.9</v>
      </c>
      <c r="P147" s="7"/>
      <c r="Q147" s="37">
        <v>23698.9</v>
      </c>
      <c r="R147" s="7"/>
      <c r="S147" s="7">
        <f t="shared" si="166"/>
        <v>23677.8</v>
      </c>
      <c r="T147" s="7"/>
      <c r="U147" s="10">
        <v>23677.8</v>
      </c>
      <c r="V147" s="7"/>
      <c r="W147" s="23">
        <f t="shared" si="161"/>
        <v>97.851448691404556</v>
      </c>
      <c r="X147" s="51"/>
      <c r="Y147" s="86"/>
      <c r="Z147" s="86"/>
    </row>
    <row r="148" spans="1:26" ht="24" customHeight="1" x14ac:dyDescent="0.2">
      <c r="A148" s="97"/>
      <c r="B148" s="92"/>
      <c r="C148" s="33" t="s">
        <v>246</v>
      </c>
      <c r="D148" s="33"/>
      <c r="E148" s="35"/>
      <c r="F148" s="33" t="s">
        <v>56</v>
      </c>
      <c r="G148" s="10">
        <f t="shared" si="170"/>
        <v>561.20000000000005</v>
      </c>
      <c r="H148" s="7"/>
      <c r="I148" s="10">
        <v>561.20000000000005</v>
      </c>
      <c r="J148" s="37"/>
      <c r="K148" s="37">
        <f>SUM(L148:N148)</f>
        <v>1844.1</v>
      </c>
      <c r="L148" s="37"/>
      <c r="M148" s="45">
        <v>1844.1</v>
      </c>
      <c r="N148" s="7"/>
      <c r="O148" s="7">
        <f t="shared" si="165"/>
        <v>1757.3</v>
      </c>
      <c r="P148" s="7"/>
      <c r="Q148" s="37">
        <v>1757.3</v>
      </c>
      <c r="R148" s="7"/>
      <c r="S148" s="7">
        <f t="shared" si="166"/>
        <v>1757.3</v>
      </c>
      <c r="T148" s="7"/>
      <c r="U148" s="10">
        <f t="shared" si="168"/>
        <v>1757.3</v>
      </c>
      <c r="V148" s="7"/>
      <c r="W148" s="23">
        <f t="shared" si="161"/>
        <v>95.293096903638641</v>
      </c>
      <c r="X148" s="51"/>
      <c r="Y148" s="54"/>
      <c r="Z148" s="54"/>
    </row>
    <row r="149" spans="1:26" ht="81" customHeight="1" x14ac:dyDescent="0.2">
      <c r="A149" s="95" t="s">
        <v>38</v>
      </c>
      <c r="B149" s="108" t="s">
        <v>110</v>
      </c>
      <c r="C149" s="33" t="s">
        <v>247</v>
      </c>
      <c r="D149" s="33"/>
      <c r="E149" s="33"/>
      <c r="F149" s="33" t="s">
        <v>77</v>
      </c>
      <c r="G149" s="10">
        <f t="shared" si="170"/>
        <v>12992.7</v>
      </c>
      <c r="H149" s="7">
        <v>0</v>
      </c>
      <c r="I149" s="10">
        <v>12992.7</v>
      </c>
      <c r="J149" s="7">
        <v>0</v>
      </c>
      <c r="K149" s="7">
        <f t="shared" si="167"/>
        <v>10916.1</v>
      </c>
      <c r="L149" s="7"/>
      <c r="M149" s="10">
        <v>10916.1</v>
      </c>
      <c r="N149" s="7"/>
      <c r="O149" s="7">
        <f t="shared" si="165"/>
        <v>10259.299999999999</v>
      </c>
      <c r="P149" s="7"/>
      <c r="Q149" s="37">
        <v>10259.299999999999</v>
      </c>
      <c r="R149" s="7"/>
      <c r="S149" s="7">
        <f t="shared" si="166"/>
        <v>10259.299999999999</v>
      </c>
      <c r="T149" s="7"/>
      <c r="U149" s="10">
        <f t="shared" si="168"/>
        <v>10259.299999999999</v>
      </c>
      <c r="V149" s="7"/>
      <c r="W149" s="23">
        <f t="shared" si="161"/>
        <v>93.983199127893641</v>
      </c>
      <c r="X149" s="51"/>
      <c r="Y149" s="54"/>
      <c r="Z149" s="54"/>
    </row>
    <row r="150" spans="1:26" ht="81" customHeight="1" x14ac:dyDescent="0.2">
      <c r="A150" s="97"/>
      <c r="B150" s="109"/>
      <c r="C150" s="33" t="s">
        <v>247</v>
      </c>
      <c r="D150" s="33"/>
      <c r="E150" s="33"/>
      <c r="F150" s="33" t="s">
        <v>66</v>
      </c>
      <c r="G150" s="10">
        <f t="shared" si="170"/>
        <v>1987.2</v>
      </c>
      <c r="H150" s="7">
        <v>0</v>
      </c>
      <c r="I150" s="10">
        <v>1987.2</v>
      </c>
      <c r="J150" s="7">
        <v>0</v>
      </c>
      <c r="K150" s="7">
        <f t="shared" si="167"/>
        <v>2147.1999999999998</v>
      </c>
      <c r="L150" s="7"/>
      <c r="M150" s="10">
        <v>2147.1999999999998</v>
      </c>
      <c r="N150" s="7"/>
      <c r="O150" s="7">
        <f t="shared" si="165"/>
        <v>1871.4</v>
      </c>
      <c r="P150" s="7"/>
      <c r="Q150" s="37">
        <v>1871.4</v>
      </c>
      <c r="R150" s="7"/>
      <c r="S150" s="7">
        <f t="shared" si="166"/>
        <v>1871.4</v>
      </c>
      <c r="T150" s="7"/>
      <c r="U150" s="10">
        <f t="shared" si="168"/>
        <v>1871.4</v>
      </c>
      <c r="V150" s="7"/>
      <c r="W150" s="23">
        <f t="shared" si="161"/>
        <v>87.155365126676614</v>
      </c>
      <c r="X150" s="51"/>
      <c r="Y150" s="54"/>
      <c r="Z150" s="54"/>
    </row>
    <row r="151" spans="1:26" ht="115.5" customHeight="1" x14ac:dyDescent="0.2">
      <c r="A151" s="27" t="s">
        <v>39</v>
      </c>
      <c r="B151" s="30" t="s">
        <v>192</v>
      </c>
      <c r="C151" s="33" t="s">
        <v>248</v>
      </c>
      <c r="D151" s="33"/>
      <c r="E151" s="33"/>
      <c r="F151" s="33" t="s">
        <v>56</v>
      </c>
      <c r="G151" s="10">
        <f t="shared" si="170"/>
        <v>1209.5999999999999</v>
      </c>
      <c r="H151" s="7">
        <v>0</v>
      </c>
      <c r="I151" s="10">
        <v>1209.5999999999999</v>
      </c>
      <c r="J151" s="7">
        <v>0</v>
      </c>
      <c r="K151" s="7">
        <f t="shared" si="167"/>
        <v>1230.9000000000001</v>
      </c>
      <c r="L151" s="7"/>
      <c r="M151" s="10">
        <v>1230.9000000000001</v>
      </c>
      <c r="N151" s="7"/>
      <c r="O151" s="7">
        <f t="shared" si="165"/>
        <v>1224.5999999999999</v>
      </c>
      <c r="P151" s="7"/>
      <c r="Q151" s="37">
        <v>1224.5999999999999</v>
      </c>
      <c r="R151" s="7"/>
      <c r="S151" s="7">
        <f t="shared" si="166"/>
        <v>1224.5999999999999</v>
      </c>
      <c r="T151" s="7"/>
      <c r="U151" s="10">
        <f t="shared" si="168"/>
        <v>1224.5999999999999</v>
      </c>
      <c r="V151" s="7"/>
      <c r="W151" s="23">
        <f t="shared" si="161"/>
        <v>99.48817938094075</v>
      </c>
      <c r="X151" s="51"/>
      <c r="Y151" s="54"/>
      <c r="Z151" s="54"/>
    </row>
    <row r="152" spans="1:26" x14ac:dyDescent="0.2">
      <c r="A152" s="24"/>
      <c r="B152" s="24"/>
      <c r="C152" s="24"/>
      <c r="D152" s="24"/>
      <c r="E152" s="24"/>
      <c r="F152" s="24"/>
      <c r="X152" s="48"/>
      <c r="Y152" s="3"/>
    </row>
    <row r="153" spans="1:26" x14ac:dyDescent="0.2">
      <c r="C153" s="24"/>
      <c r="D153" s="24"/>
      <c r="E153" s="24"/>
      <c r="F153" s="24"/>
      <c r="Y153" s="3"/>
    </row>
    <row r="154" spans="1:26" x14ac:dyDescent="0.2">
      <c r="C154" s="24"/>
      <c r="D154" s="24"/>
      <c r="E154" s="24"/>
      <c r="F154" s="2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Y154" s="3"/>
    </row>
    <row r="155" spans="1:26" x14ac:dyDescent="0.2">
      <c r="G155" s="3"/>
      <c r="S155" s="82"/>
      <c r="Y155" s="3"/>
    </row>
    <row r="156" spans="1:26" x14ac:dyDescent="0.2">
      <c r="G156" s="53"/>
      <c r="K156" s="3"/>
      <c r="S156" s="53"/>
      <c r="Y156" s="3"/>
    </row>
    <row r="157" spans="1:26" x14ac:dyDescent="0.2">
      <c r="S157" s="50"/>
      <c r="T157" s="3"/>
      <c r="U157" s="3"/>
      <c r="Y157" s="3"/>
    </row>
    <row r="158" spans="1:26" x14ac:dyDescent="0.2">
      <c r="S158" s="50"/>
      <c r="U158" s="3"/>
      <c r="Y158" s="3"/>
    </row>
    <row r="159" spans="1:26" x14ac:dyDescent="0.2">
      <c r="K159" s="3"/>
      <c r="S159" s="53"/>
      <c r="U159" s="3"/>
      <c r="Y159" s="3"/>
    </row>
    <row r="160" spans="1:26" x14ac:dyDescent="0.2">
      <c r="Y160" s="3"/>
    </row>
    <row r="161" spans="7:25" x14ac:dyDescent="0.2">
      <c r="Y161" s="3"/>
    </row>
    <row r="162" spans="7:25" x14ac:dyDescent="0.2">
      <c r="Y162" s="3"/>
    </row>
    <row r="163" spans="7:25" x14ac:dyDescent="0.2">
      <c r="S163" s="3"/>
      <c r="T163" s="3"/>
      <c r="U163" s="3"/>
      <c r="Y163" s="3"/>
    </row>
    <row r="164" spans="7:25" x14ac:dyDescent="0.2">
      <c r="G164" s="3"/>
    </row>
    <row r="165" spans="7:25" x14ac:dyDescent="0.2">
      <c r="S165" s="44"/>
      <c r="T165" s="44"/>
    </row>
    <row r="166" spans="7:25" x14ac:dyDescent="0.2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7:25" x14ac:dyDescent="0.2">
      <c r="S167" s="44"/>
    </row>
  </sheetData>
  <autoFilter ref="B4:J151">
    <filterColumn colId="5" showButton="0"/>
    <filterColumn colId="6" showButton="0"/>
    <filterColumn colId="7" showButton="0"/>
  </autoFilter>
  <mergeCells count="53">
    <mergeCell ref="A141:A142"/>
    <mergeCell ref="B141:B142"/>
    <mergeCell ref="A120:B120"/>
    <mergeCell ref="A137:A140"/>
    <mergeCell ref="B130:B136"/>
    <mergeCell ref="A130:A136"/>
    <mergeCell ref="A128:B128"/>
    <mergeCell ref="B137:B140"/>
    <mergeCell ref="A149:A150"/>
    <mergeCell ref="B149:B150"/>
    <mergeCell ref="B147:B148"/>
    <mergeCell ref="A147:A148"/>
    <mergeCell ref="A1:V1"/>
    <mergeCell ref="C4:E4"/>
    <mergeCell ref="A2:V2"/>
    <mergeCell ref="T5:U5"/>
    <mergeCell ref="O5:O6"/>
    <mergeCell ref="G4:G6"/>
    <mergeCell ref="E5:E6"/>
    <mergeCell ref="B4:B6"/>
    <mergeCell ref="A4:A6"/>
    <mergeCell ref="S5:S6"/>
    <mergeCell ref="P5:Q5"/>
    <mergeCell ref="A104:B104"/>
    <mergeCell ref="F4:F6"/>
    <mergeCell ref="C5:C6"/>
    <mergeCell ref="D5:D6"/>
    <mergeCell ref="A85:B85"/>
    <mergeCell ref="O4:R4"/>
    <mergeCell ref="A69:B69"/>
    <mergeCell ref="B45:B46"/>
    <mergeCell ref="A12:A15"/>
    <mergeCell ref="A29:A30"/>
    <mergeCell ref="B29:B30"/>
    <mergeCell ref="B12:B15"/>
    <mergeCell ref="A9:B9"/>
    <mergeCell ref="A82:A83"/>
    <mergeCell ref="B82:B83"/>
    <mergeCell ref="S4:V4"/>
    <mergeCell ref="H5:J5"/>
    <mergeCell ref="K4:N4"/>
    <mergeCell ref="K5:K6"/>
    <mergeCell ref="L5:N5"/>
    <mergeCell ref="A115:B115"/>
    <mergeCell ref="A96:A97"/>
    <mergeCell ref="B96:B97"/>
    <mergeCell ref="A45:A46"/>
    <mergeCell ref="A93:A94"/>
    <mergeCell ref="B93:B94"/>
    <mergeCell ref="A108:A110"/>
    <mergeCell ref="B108:B110"/>
    <mergeCell ref="A87:A91"/>
    <mergeCell ref="B87:B91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41" fitToHeight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Макеева Любовь Михайловна</cp:lastModifiedBy>
  <cp:lastPrinted>2020-01-22T05:54:12Z</cp:lastPrinted>
  <dcterms:created xsi:type="dcterms:W3CDTF">1996-10-08T23:32:33Z</dcterms:created>
  <dcterms:modified xsi:type="dcterms:W3CDTF">2020-03-18T03:31:16Z</dcterms:modified>
</cp:coreProperties>
</file>