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9480" yWindow="-228" windowWidth="13056" windowHeight="9360"/>
  </bookViews>
  <sheets>
    <sheet name="раздел 1" sheetId="32" r:id="rId1"/>
    <sheet name="раздел 2" sheetId="31" r:id="rId2"/>
    <sheet name="раздел 3,4" sheetId="21" r:id="rId3"/>
    <sheet name="раздел 5" sheetId="22" r:id="rId4"/>
  </sheets>
  <calcPr calcId="144525"/>
</workbook>
</file>

<file path=xl/calcChain.xml><?xml version="1.0" encoding="utf-8"?>
<calcChain xmlns="http://schemas.openxmlformats.org/spreadsheetml/2006/main">
  <c r="F7" i="31" l="1"/>
  <c r="F6" i="31"/>
  <c r="F8" i="31" s="1"/>
  <c r="E7" i="31"/>
  <c r="E6" i="31"/>
  <c r="E8" i="31" s="1"/>
  <c r="E10" i="31" s="1"/>
  <c r="E12" i="31" s="1"/>
  <c r="D8" i="31"/>
  <c r="D10" i="31" s="1"/>
  <c r="D12" i="31" s="1"/>
  <c r="F15" i="31"/>
  <c r="F14" i="31"/>
  <c r="F13" i="31"/>
  <c r="F11" i="31"/>
  <c r="F9" i="31"/>
  <c r="E15" i="31"/>
  <c r="E14" i="31"/>
  <c r="E13" i="31"/>
  <c r="E11" i="31"/>
  <c r="E9" i="31"/>
  <c r="F21" i="22"/>
  <c r="E21" i="22"/>
  <c r="F22" i="22"/>
  <c r="E22" i="22"/>
  <c r="F19" i="22"/>
  <c r="E19" i="22"/>
  <c r="F18" i="22"/>
  <c r="E18" i="22"/>
  <c r="F13" i="22"/>
  <c r="E13" i="22"/>
  <c r="D13" i="22"/>
  <c r="F20" i="22"/>
  <c r="E20" i="22"/>
  <c r="D20" i="22"/>
  <c r="F17" i="22"/>
  <c r="E17" i="22"/>
  <c r="D17" i="22"/>
  <c r="F9" i="22"/>
  <c r="E9" i="22"/>
  <c r="D9" i="22"/>
  <c r="F6" i="22"/>
  <c r="E6" i="22"/>
  <c r="D6" i="22"/>
  <c r="G5" i="21"/>
  <c r="G6" i="21"/>
  <c r="G7" i="21"/>
  <c r="G8" i="21"/>
  <c r="G9" i="21"/>
  <c r="G10" i="21"/>
  <c r="G11" i="21"/>
  <c r="G12" i="21"/>
  <c r="G13" i="21"/>
  <c r="G16" i="21"/>
  <c r="F10" i="31" l="1"/>
  <c r="F12" i="31" s="1"/>
</calcChain>
</file>

<file path=xl/comments1.xml><?xml version="1.0" encoding="utf-8"?>
<comments xmlns="http://schemas.openxmlformats.org/spreadsheetml/2006/main">
  <authors>
    <author>kzs001</author>
  </authors>
  <commentLis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kzs001:</t>
        </r>
        <r>
          <rPr>
            <sz val="9"/>
            <color indexed="81"/>
            <rFont val="Tahoma"/>
            <family val="2"/>
            <charset val="204"/>
          </rPr>
          <t xml:space="preserve">
определяется как отношение количества аварий на централизованных системах водоснабжения к протяженности сетей и определяется в единицах на 1 км сети</t>
        </r>
      </text>
    </comment>
  </commentList>
</comments>
</file>

<file path=xl/sharedStrings.xml><?xml version="1.0" encoding="utf-8"?>
<sst xmlns="http://schemas.openxmlformats.org/spreadsheetml/2006/main" count="164" uniqueCount="111">
  <si>
    <t>населению</t>
  </si>
  <si>
    <t>бюджетным организациям</t>
  </si>
  <si>
    <t>прочим потребителям</t>
  </si>
  <si>
    <t>Расход воды на собственное производство</t>
  </si>
  <si>
    <t>Срок реализации мероприятия, лет</t>
  </si>
  <si>
    <t>Наименование показателя</t>
  </si>
  <si>
    <t>тыс. руб.</t>
  </si>
  <si>
    <t>%</t>
  </si>
  <si>
    <t>Покупка воды</t>
  </si>
  <si>
    <t>Наименование участков</t>
  </si>
  <si>
    <t>Неучтенные расходы и потери воды</t>
  </si>
  <si>
    <t>1.</t>
  </si>
  <si>
    <t>1.1.</t>
  </si>
  <si>
    <t>2.</t>
  </si>
  <si>
    <t>3.</t>
  </si>
  <si>
    <t>ПРОИЗВОДСТВЕННАЯ ПРОГРАММА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</si>
  <si>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</si>
  <si>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</si>
  <si>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</si>
  <si>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</si>
  <si>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</si>
  <si>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Раздел 4. Объем финансовых потребностей, необходимых для реализации производственной программы</t>
  </si>
  <si>
    <t>Единица измерения</t>
  </si>
  <si>
    <t>Величина показателя</t>
  </si>
  <si>
    <t>Показатели качества воды</t>
  </si>
  <si>
    <t>1.1</t>
  </si>
  <si>
    <t>1.2</t>
  </si>
  <si>
    <t>2.1</t>
  </si>
  <si>
    <t>ед./км</t>
  </si>
  <si>
    <t>3.2. План мероприятий, направленных на улучшение качества питьевой воды*</t>
  </si>
  <si>
    <t>Показатели надежности и бесперебойности водоснабжения</t>
  </si>
  <si>
    <t>Участок Певек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</si>
  <si>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</si>
  <si>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t>№    п/п</t>
  </si>
  <si>
    <t xml:space="preserve">Наименование показателей   </t>
  </si>
  <si>
    <t>Единицы измерения</t>
  </si>
  <si>
    <t>куб.м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</si>
  <si>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транспортировке*</t>
  </si>
  <si>
    <t>* План мероприятий, направленных на улучшение качества питьевой воды, организацией не представлен</t>
  </si>
  <si>
    <t>* План мероприятий по энергосбережению и повышению энергетической эффективности организацией не представлен</t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</si>
  <si>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</t>
    </r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</si>
  <si>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</si>
  <si>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кВт.ч/куб.м</t>
  </si>
  <si>
    <t>2016 год</t>
  </si>
  <si>
    <t>2017 год</t>
  </si>
  <si>
    <t>2018 год</t>
  </si>
  <si>
    <t>Ремонт инженерных сетей тепло-, водоснабжения  от ТВК 37 Запад 1 до ТВК 39 Запад 1</t>
  </si>
  <si>
    <t>Ремонт инженерных сетей тепло-, водоснабжения  от ТВК 9 Запад 2 до ТВК 10 Запад 2</t>
  </si>
  <si>
    <t>Ремонт строительных конструкций тепломагистрали Юг 5 от ТВК 12 до ТВК 14</t>
  </si>
  <si>
    <t>4.</t>
  </si>
  <si>
    <t>5.</t>
  </si>
  <si>
    <t>6.</t>
  </si>
  <si>
    <t>7.</t>
  </si>
  <si>
    <t>8.</t>
  </si>
  <si>
    <t>9.</t>
  </si>
  <si>
    <t xml:space="preserve">Ремонт строительных конструкций от ЦТП до Юг 1 ТВК 1 </t>
  </si>
  <si>
    <t>Ремонт вводов тепловодоснабжения в жилые дома</t>
  </si>
  <si>
    <t>Ремонт участка теплоснабжения от ТВК 26 до ТВК 32 магистрали Юг 6. Холодная вода</t>
  </si>
  <si>
    <t>Ремонт участка водоснабжения от ТВК 26 до ТВК 32 магистрали Юг 6</t>
  </si>
  <si>
    <t>Ремонт участка тепловодоснабжения от ТВК6 до ТВК 10 магистрали Юг 5</t>
  </si>
  <si>
    <t>Ремонт участка тепловодоснабжения от ТВК14 до ТВК 22 магистрали Юг 5</t>
  </si>
  <si>
    <t xml:space="preserve">2016 год </t>
  </si>
  <si>
    <t>Показатели производственной деятельности</t>
  </si>
  <si>
    <t>I</t>
  </si>
  <si>
    <t>тыс.куб.м</t>
  </si>
  <si>
    <t>2</t>
  </si>
  <si>
    <t>ед.</t>
  </si>
  <si>
    <t>2.2</t>
  </si>
  <si>
    <t>II</t>
  </si>
  <si>
    <t>км</t>
  </si>
  <si>
    <t>III</t>
  </si>
  <si>
    <t>тыс.кВт.ч</t>
  </si>
  <si>
    <t>Ремонт участка тепловодоснабжения от ТВК 8 Юг6 до ТВК 11 Юг5</t>
  </si>
  <si>
    <t>10.</t>
  </si>
  <si>
    <t>11.</t>
  </si>
  <si>
    <t>Ремонт участков тепловодоснабжения</t>
  </si>
  <si>
    <r>
      <t xml:space="preserve">Раздел 5. Плановые значения показателей надежности, качества, энергетической эффективности деятельности </t>
    </r>
    <r>
      <rPr>
        <b/>
        <i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 сфере холодного водоснабжения</t>
    </r>
  </si>
  <si>
    <t>№ п/п</t>
  </si>
  <si>
    <t>Значения плановых показателей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</si>
  <si>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</si>
  <si>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</si>
  <si>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общее количество отобранных проб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</si>
  <si>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</si>
  <si>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показатель надежности и бесперебойности централизованной системы холодного водоснабжения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</si>
  <si>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</si>
  <si>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</si>
  <si>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Показатели эффективности использования ресурсов, в том числе уровень потерь воды</t>
  </si>
  <si>
    <t>доля потерь воды в централизованной системе водоснабжения при транспортировке в общем объеме воды, поданной в водопроводную сеть</t>
  </si>
  <si>
    <t>общий объем воды, поданной в водопроводную сеть</t>
  </si>
  <si>
    <t>объем потерь воды в централизованной системе водоснабжения при ее транспортировке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</si>
  <si>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питьевой воды</t>
  </si>
  <si>
    <t>общее количество электрической энергии, потребляемой в технологическом процессе транспортировки питьевой воды</t>
  </si>
  <si>
    <t>общий объем транспортируемой воды</t>
  </si>
  <si>
    <t>Отпуск в сеть</t>
  </si>
  <si>
    <t xml:space="preserve">Полезный отпуск воды в сеть </t>
  </si>
  <si>
    <t xml:space="preserve">Реализовано воды потребителям всего,  в т.ч.:  </t>
  </si>
  <si>
    <t>7.1</t>
  </si>
  <si>
    <t>7.2</t>
  </si>
  <si>
    <t>7.3</t>
  </si>
  <si>
    <t>Расходы воды на собственные нужды</t>
  </si>
  <si>
    <t>в сфере водоснабжения (питьевое водоснабжение) на 2016-2018 годы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</si>
  <si>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</si>
  <si>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</si>
  <si>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</si>
  <si>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</si>
  <si>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</si>
  <si>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</si>
  <si>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</si>
  <si>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МП "ЧРКХ"</t>
  </si>
  <si>
    <t>689400, Чукотский автономный округ, г.Певек, ул.Пугачева, д.42/2</t>
  </si>
  <si>
    <t xml:space="preserve">Раздел 2. Планируемый объем в сфере холодного водоснабжения (питьевая вода (питьевое водоснабжение))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</si>
</sst>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0"/>
      <name val="Arial"/>
    </font>
    <font>
      <sz val="8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12" fillId="0" borderId="0"/>
    <xf numFmtId="0" fontId="4" fillId="0" borderId="0"/>
    <xf numFmtId="0" fontId="4" fillId="0" borderId="0"/>
  </cellStyleXfs>
  <cellXfs count="126">
    <xf numFmtId="0" fontId="0" fillId="0" borderId="0" xfId="0"/>
    <xf numFmtId="0" fontId="2" fillId="0" borderId="0" xfId="0" applyFont="1"/>
    <xf numFmtId="0" fontId="7" fillId="0" borderId="0" xfId="0" applyFont="1"/>
    <xf numFmtId="0" fontId="9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2" fillId="0" borderId="2" xfId="1" applyFont="1" applyBorder="1" applyAlignment="1">
      <alignment horizontal="center"/>
    </xf>
    <xf numFmtId="0" fontId="2" fillId="0" borderId="2" xfId="1" applyFont="1" applyBorder="1" applyAlignment="1"/>
    <xf numFmtId="0" fontId="2" fillId="0" borderId="0" xfId="1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/>
    <xf numFmtId="0" fontId="2" fillId="0" borderId="2" xfId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164" fontId="2" fillId="0" borderId="17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18" xfId="1" applyNumberFormat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6" fillId="0" borderId="0" xfId="2" applyFont="1"/>
    <xf numFmtId="0" fontId="6" fillId="0" borderId="2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justify" vertical="top" wrapText="1"/>
    </xf>
    <xf numFmtId="164" fontId="6" fillId="0" borderId="2" xfId="2" applyNumberFormat="1" applyFont="1" applyBorder="1" applyAlignment="1">
      <alignment horizontal="center" vertical="center" wrapText="1"/>
    </xf>
    <xf numFmtId="0" fontId="6" fillId="0" borderId="8" xfId="2" applyFont="1" applyBorder="1" applyAlignment="1">
      <alignment horizontal="justify" vertical="top" wrapText="1"/>
    </xf>
    <xf numFmtId="49" fontId="6" fillId="0" borderId="2" xfId="2" applyNumberFormat="1" applyFont="1" applyBorder="1" applyAlignment="1">
      <alignment horizontal="center" vertical="center" wrapText="1"/>
    </xf>
    <xf numFmtId="49" fontId="6" fillId="0" borderId="4" xfId="2" applyNumberFormat="1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1" fontId="6" fillId="0" borderId="2" xfId="2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justify" vertical="top" wrapText="1"/>
    </xf>
    <xf numFmtId="165" fontId="6" fillId="0" borderId="2" xfId="2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2" fillId="0" borderId="19" xfId="0" applyFont="1" applyBorder="1" applyAlignment="1">
      <alignment vertical="top" wrapText="1"/>
    </xf>
    <xf numFmtId="49" fontId="2" fillId="0" borderId="20" xfId="0" applyNumberFormat="1" applyFont="1" applyBorder="1" applyAlignment="1">
      <alignment horizontal="center" vertical="top" wrapText="1"/>
    </xf>
    <xf numFmtId="2" fontId="6" fillId="0" borderId="2" xfId="2" applyNumberFormat="1" applyFont="1" applyBorder="1" applyAlignment="1">
      <alignment horizontal="center" vertical="center" wrapText="1"/>
    </xf>
    <xf numFmtId="0" fontId="16" fillId="0" borderId="0" xfId="4" applyFont="1"/>
    <xf numFmtId="0" fontId="6" fillId="0" borderId="2" xfId="4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6" fillId="0" borderId="0" xfId="4" applyFont="1"/>
    <xf numFmtId="0" fontId="6" fillId="0" borderId="0" xfId="4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8" fillId="0" borderId="0" xfId="4" applyFont="1"/>
    <xf numFmtId="0" fontId="2" fillId="0" borderId="0" xfId="1" applyFont="1" applyBorder="1" applyAlignment="1">
      <alignment horizontal="left"/>
    </xf>
    <xf numFmtId="0" fontId="8" fillId="0" borderId="0" xfId="4" applyFont="1" applyBorder="1" applyAlignment="1">
      <alignment horizontal="left"/>
    </xf>
    <xf numFmtId="164" fontId="6" fillId="2" borderId="2" xfId="0" applyNumberFormat="1" applyFont="1" applyFill="1" applyBorder="1" applyAlignment="1">
      <alignment horizontal="center"/>
    </xf>
    <xf numFmtId="0" fontId="15" fillId="0" borderId="0" xfId="1" applyFont="1" applyAlignment="1">
      <alignment horizontal="center"/>
    </xf>
    <xf numFmtId="0" fontId="17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3" fillId="0" borderId="9" xfId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7" xfId="0" applyNumberFormat="1" applyFont="1" applyBorder="1" applyAlignment="1">
      <alignment horizontal="left" wrapText="1"/>
    </xf>
    <xf numFmtId="0" fontId="3" fillId="0" borderId="9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2" fillId="0" borderId="2" xfId="1" applyFont="1" applyBorder="1" applyAlignment="1">
      <alignment horizontal="center"/>
    </xf>
    <xf numFmtId="0" fontId="2" fillId="0" borderId="8" xfId="1" applyFont="1" applyBorder="1" applyAlignment="1">
      <alignment horizontal="left" vertical="center" wrapText="1"/>
    </xf>
    <xf numFmtId="0" fontId="2" fillId="0" borderId="21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left" wrapText="1"/>
    </xf>
    <xf numFmtId="0" fontId="2" fillId="0" borderId="8" xfId="1" applyFont="1" applyBorder="1" applyAlignment="1">
      <alignment horizontal="left"/>
    </xf>
    <xf numFmtId="0" fontId="2" fillId="0" borderId="21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49" fontId="2" fillId="0" borderId="19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left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wrapText="1"/>
    </xf>
    <xf numFmtId="0" fontId="2" fillId="0" borderId="22" xfId="1" applyFont="1" applyBorder="1" applyAlignment="1">
      <alignment horizontal="left" wrapText="1"/>
    </xf>
    <xf numFmtId="0" fontId="6" fillId="0" borderId="2" xfId="2" applyFont="1" applyBorder="1" applyAlignment="1">
      <alignment horizontal="center" vertical="center" wrapText="1"/>
    </xf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4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A18" sqref="A18"/>
    </sheetView>
  </sheetViews>
  <sheetFormatPr defaultColWidth="9.109375" defaultRowHeight="15.6" x14ac:dyDescent="0.3"/>
  <cols>
    <col min="1" max="1" width="51.33203125" style="72" customWidth="1"/>
    <col min="2" max="2" width="61.88671875" style="72" customWidth="1"/>
    <col min="3" max="3" width="7" style="72" customWidth="1"/>
    <col min="4" max="4" width="6.6640625" style="72" customWidth="1"/>
    <col min="5" max="16384" width="9.109375" style="72"/>
  </cols>
  <sheetData>
    <row r="1" spans="1:2" s="69" customFormat="1" ht="18" x14ac:dyDescent="0.35">
      <c r="A1" s="79" t="s">
        <v>15</v>
      </c>
      <c r="B1" s="79"/>
    </row>
    <row r="2" spans="1:2" s="69" customFormat="1" ht="18" x14ac:dyDescent="0.35">
      <c r="A2" s="80" t="s">
        <v>100</v>
      </c>
      <c r="B2" s="80"/>
    </row>
    <row r="3" spans="1:2" s="69" customFormat="1" ht="18" x14ac:dyDescent="0.35">
      <c r="A3" s="81"/>
      <c r="B3" s="82"/>
    </row>
    <row r="4" spans="1:2" s="69" customFormat="1" ht="18" x14ac:dyDescent="0.35">
      <c r="A4" s="83" t="s">
        <v>101</v>
      </c>
      <c r="B4" s="83"/>
    </row>
    <row r="5" spans="1:2" ht="29.25" customHeight="1" x14ac:dyDescent="0.3">
      <c r="A5" s="70" t="s">
        <v>102</v>
      </c>
      <c r="B5" s="71" t="s">
        <v>108</v>
      </c>
    </row>
    <row r="6" spans="1:2" ht="45" customHeight="1" x14ac:dyDescent="0.3">
      <c r="A6" s="70" t="s">
        <v>103</v>
      </c>
      <c r="B6" s="18" t="s">
        <v>109</v>
      </c>
    </row>
    <row r="7" spans="1:2" ht="42" customHeight="1" x14ac:dyDescent="0.3">
      <c r="A7" s="70" t="s">
        <v>104</v>
      </c>
      <c r="B7" s="18" t="s">
        <v>105</v>
      </c>
    </row>
    <row r="8" spans="1:2" ht="34.5" customHeight="1" x14ac:dyDescent="0.3">
      <c r="A8" s="70" t="s">
        <v>106</v>
      </c>
      <c r="B8" s="71" t="s">
        <v>107</v>
      </c>
    </row>
    <row r="9" spans="1:2" s="75" customFormat="1" x14ac:dyDescent="0.3">
      <c r="A9" s="73"/>
      <c r="B9" s="74"/>
    </row>
    <row r="20" spans="1:3" x14ac:dyDescent="0.3">
      <c r="C20" s="76"/>
    </row>
    <row r="22" spans="1:3" x14ac:dyDescent="0.3">
      <c r="C22" s="77"/>
    </row>
    <row r="25" spans="1:3" s="75" customFormat="1" x14ac:dyDescent="0.3">
      <c r="A25" s="72"/>
      <c r="B25" s="72"/>
      <c r="C25" s="72"/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D13" sqref="D13:D15"/>
    </sheetView>
  </sheetViews>
  <sheetFormatPr defaultColWidth="9.109375" defaultRowHeight="13.8" x14ac:dyDescent="0.25"/>
  <cols>
    <col min="1" max="1" width="5.88671875" style="17" customWidth="1"/>
    <col min="2" max="2" width="32.88671875" style="17" customWidth="1"/>
    <col min="3" max="3" width="11.88671875" style="17" customWidth="1"/>
    <col min="4" max="4" width="14.33203125" style="17" customWidth="1"/>
    <col min="5" max="5" width="14.44140625" style="17" customWidth="1"/>
    <col min="6" max="6" width="15" style="17" customWidth="1"/>
    <col min="7" max="16384" width="9.109375" style="17"/>
  </cols>
  <sheetData>
    <row r="1" spans="1:6" s="1" customFormat="1" ht="33.75" customHeight="1" x14ac:dyDescent="0.3">
      <c r="A1" s="84" t="s">
        <v>110</v>
      </c>
      <c r="B1" s="84"/>
      <c r="C1" s="84"/>
      <c r="D1" s="84"/>
      <c r="E1" s="84"/>
      <c r="F1" s="84"/>
    </row>
    <row r="2" spans="1:6" s="1" customFormat="1" ht="35.25" customHeight="1" x14ac:dyDescent="0.3">
      <c r="A2" s="85" t="s">
        <v>33</v>
      </c>
      <c r="B2" s="85" t="s">
        <v>34</v>
      </c>
      <c r="C2" s="85" t="s">
        <v>35</v>
      </c>
      <c r="D2" s="86" t="s">
        <v>62</v>
      </c>
      <c r="E2" s="86"/>
      <c r="F2" s="86"/>
    </row>
    <row r="3" spans="1:6" s="1" customFormat="1" ht="19.5" customHeight="1" x14ac:dyDescent="0.3">
      <c r="A3" s="85"/>
      <c r="B3" s="85"/>
      <c r="C3" s="85"/>
      <c r="D3" s="87" t="s">
        <v>31</v>
      </c>
      <c r="E3" s="88"/>
      <c r="F3" s="89"/>
    </row>
    <row r="4" spans="1:6" ht="20.25" customHeight="1" x14ac:dyDescent="0.25">
      <c r="A4" s="85"/>
      <c r="B4" s="85"/>
      <c r="C4" s="85"/>
      <c r="D4" s="49" t="s">
        <v>43</v>
      </c>
      <c r="E4" s="49" t="s">
        <v>44</v>
      </c>
      <c r="F4" s="49" t="s">
        <v>45</v>
      </c>
    </row>
    <row r="5" spans="1:6" ht="15.6" x14ac:dyDescent="0.25">
      <c r="A5" s="12">
        <v>1</v>
      </c>
      <c r="B5" s="12">
        <v>2</v>
      </c>
      <c r="C5" s="11">
        <v>3</v>
      </c>
      <c r="D5" s="11">
        <v>4</v>
      </c>
      <c r="E5" s="11">
        <v>5</v>
      </c>
      <c r="F5" s="11">
        <v>6</v>
      </c>
    </row>
    <row r="6" spans="1:6" ht="15" customHeight="1" x14ac:dyDescent="0.25">
      <c r="A6" s="20" t="s">
        <v>11</v>
      </c>
      <c r="B6" s="50" t="s">
        <v>8</v>
      </c>
      <c r="C6" s="13" t="s">
        <v>36</v>
      </c>
      <c r="D6" s="51">
        <v>430188.2</v>
      </c>
      <c r="E6" s="51">
        <f>D6</f>
        <v>430188.2</v>
      </c>
      <c r="F6" s="51">
        <f>D6</f>
        <v>430188.2</v>
      </c>
    </row>
    <row r="7" spans="1:6" ht="33" customHeight="1" x14ac:dyDescent="0.25">
      <c r="A7" s="63" t="s">
        <v>13</v>
      </c>
      <c r="B7" s="66" t="s">
        <v>99</v>
      </c>
      <c r="C7" s="56" t="s">
        <v>36</v>
      </c>
      <c r="D7" s="57">
        <v>86.037999999999997</v>
      </c>
      <c r="E7" s="57">
        <f>D7</f>
        <v>86.037999999999997</v>
      </c>
      <c r="F7" s="57">
        <f>D7</f>
        <v>86.037999999999997</v>
      </c>
    </row>
    <row r="8" spans="1:6" ht="15" customHeight="1" x14ac:dyDescent="0.25">
      <c r="A8" s="21" t="s">
        <v>14</v>
      </c>
      <c r="B8" s="52" t="s">
        <v>93</v>
      </c>
      <c r="C8" s="14" t="s">
        <v>36</v>
      </c>
      <c r="D8" s="15">
        <f>D6-D7</f>
        <v>430102.16200000001</v>
      </c>
      <c r="E8" s="15">
        <f>E6-E7</f>
        <v>430102.16200000001</v>
      </c>
      <c r="F8" s="15">
        <f>F6-F7</f>
        <v>430102.16200000001</v>
      </c>
    </row>
    <row r="9" spans="1:6" ht="15" customHeight="1" x14ac:dyDescent="0.25">
      <c r="A9" s="21" t="s">
        <v>49</v>
      </c>
      <c r="B9" s="52" t="s">
        <v>10</v>
      </c>
      <c r="C9" s="14" t="s">
        <v>36</v>
      </c>
      <c r="D9" s="53">
        <v>40988.699999999997</v>
      </c>
      <c r="E9" s="53">
        <f>D9</f>
        <v>40988.699999999997</v>
      </c>
      <c r="F9" s="53">
        <f>D9</f>
        <v>40988.699999999997</v>
      </c>
    </row>
    <row r="10" spans="1:6" ht="17.25" customHeight="1" x14ac:dyDescent="0.25">
      <c r="A10" s="21" t="s">
        <v>50</v>
      </c>
      <c r="B10" s="52" t="s">
        <v>94</v>
      </c>
      <c r="C10" s="14" t="s">
        <v>36</v>
      </c>
      <c r="D10" s="15">
        <f>D8-D9</f>
        <v>389113.462</v>
      </c>
      <c r="E10" s="15">
        <f>E8-E9</f>
        <v>389113.462</v>
      </c>
      <c r="F10" s="15">
        <f>F8-F9</f>
        <v>389113.462</v>
      </c>
    </row>
    <row r="11" spans="1:6" ht="35.25" customHeight="1" x14ac:dyDescent="0.25">
      <c r="A11" s="54" t="s">
        <v>51</v>
      </c>
      <c r="B11" s="55" t="s">
        <v>3</v>
      </c>
      <c r="C11" s="56" t="s">
        <v>36</v>
      </c>
      <c r="D11" s="57">
        <v>518.75199999999995</v>
      </c>
      <c r="E11" s="57">
        <f>D11</f>
        <v>518.75199999999995</v>
      </c>
      <c r="F11" s="57">
        <f>D11</f>
        <v>518.75199999999995</v>
      </c>
    </row>
    <row r="12" spans="1:6" ht="33" customHeight="1" x14ac:dyDescent="0.25">
      <c r="A12" s="54" t="s">
        <v>52</v>
      </c>
      <c r="B12" s="58" t="s">
        <v>95</v>
      </c>
      <c r="C12" s="56" t="s">
        <v>36</v>
      </c>
      <c r="D12" s="24">
        <f>D10-D11</f>
        <v>388594.71</v>
      </c>
      <c r="E12" s="24">
        <f>E10-E11</f>
        <v>388594.71</v>
      </c>
      <c r="F12" s="24">
        <f>F10-F11</f>
        <v>388594.71</v>
      </c>
    </row>
    <row r="13" spans="1:6" ht="17.25" customHeight="1" x14ac:dyDescent="0.25">
      <c r="A13" s="67" t="s">
        <v>96</v>
      </c>
      <c r="B13" s="52" t="s">
        <v>0</v>
      </c>
      <c r="C13" s="14" t="s">
        <v>36</v>
      </c>
      <c r="D13" s="53">
        <v>127472.662</v>
      </c>
      <c r="E13" s="53">
        <f>D13</f>
        <v>127472.662</v>
      </c>
      <c r="F13" s="53">
        <f>D13</f>
        <v>127472.662</v>
      </c>
    </row>
    <row r="14" spans="1:6" ht="17.25" customHeight="1" x14ac:dyDescent="0.25">
      <c r="A14" s="67" t="s">
        <v>97</v>
      </c>
      <c r="B14" s="52" t="s">
        <v>1</v>
      </c>
      <c r="C14" s="14" t="s">
        <v>36</v>
      </c>
      <c r="D14" s="59">
        <v>15767.147000000001</v>
      </c>
      <c r="E14" s="59">
        <f>D14</f>
        <v>15767.147000000001</v>
      </c>
      <c r="F14" s="59">
        <f>D14</f>
        <v>15767.147000000001</v>
      </c>
    </row>
    <row r="15" spans="1:6" ht="17.25" customHeight="1" x14ac:dyDescent="0.25">
      <c r="A15" s="19" t="s">
        <v>98</v>
      </c>
      <c r="B15" s="60" t="s">
        <v>2</v>
      </c>
      <c r="C15" s="16" t="s">
        <v>36</v>
      </c>
      <c r="D15" s="61">
        <v>245354.85200000001</v>
      </c>
      <c r="E15" s="61">
        <f>D15</f>
        <v>245354.85200000001</v>
      </c>
      <c r="F15" s="61">
        <f>D15</f>
        <v>245354.85200000001</v>
      </c>
    </row>
  </sheetData>
  <mergeCells count="6">
    <mergeCell ref="A1:F1"/>
    <mergeCell ref="A2:A4"/>
    <mergeCell ref="B2:B4"/>
    <mergeCell ref="C2:C4"/>
    <mergeCell ref="D2:F2"/>
    <mergeCell ref="D3:F3"/>
  </mergeCells>
  <phoneticPr fontId="1" type="noConversion"/>
  <printOptions horizontalCentered="1"/>
  <pageMargins left="1.0629921259842521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opLeftCell="C28" zoomScaleNormal="100" workbookViewId="0">
      <selection activeCell="D44" sqref="D44"/>
    </sheetView>
  </sheetViews>
  <sheetFormatPr defaultColWidth="9.109375" defaultRowHeight="15.6" x14ac:dyDescent="0.3"/>
  <cols>
    <col min="1" max="1" width="3.6640625" style="2" hidden="1" customWidth="1"/>
    <col min="2" max="2" width="7.44140625" style="2" customWidth="1"/>
    <col min="3" max="3" width="46.6640625" style="2" customWidth="1"/>
    <col min="4" max="4" width="14.6640625" style="2" customWidth="1"/>
    <col min="5" max="5" width="12" style="2" customWidth="1"/>
    <col min="6" max="6" width="14.5546875" style="2" customWidth="1"/>
    <col min="7" max="7" width="15.44140625" style="2" customWidth="1"/>
    <col min="8" max="16384" width="9.109375" style="2"/>
  </cols>
  <sheetData>
    <row r="1" spans="2:8" ht="67.5" customHeight="1" x14ac:dyDescent="0.3">
      <c r="B1" s="90" t="s">
        <v>32</v>
      </c>
      <c r="C1" s="90"/>
      <c r="D1" s="90"/>
      <c r="E1" s="90"/>
      <c r="F1" s="90"/>
      <c r="G1" s="90"/>
      <c r="H1" s="3"/>
    </row>
    <row r="2" spans="2:8" ht="25.5" customHeight="1" x14ac:dyDescent="0.3">
      <c r="B2" s="91" t="s">
        <v>40</v>
      </c>
      <c r="C2" s="91"/>
      <c r="D2" s="91"/>
      <c r="E2" s="91"/>
      <c r="F2" s="91"/>
      <c r="G2" s="91"/>
    </row>
    <row r="3" spans="2:8" ht="92.25" customHeight="1" x14ac:dyDescent="0.3">
      <c r="B3" s="4" t="s">
        <v>16</v>
      </c>
      <c r="C3" s="87" t="s">
        <v>17</v>
      </c>
      <c r="D3" s="88"/>
      <c r="E3" s="89"/>
      <c r="F3" s="4" t="s">
        <v>4</v>
      </c>
      <c r="G3" s="4" t="s">
        <v>18</v>
      </c>
    </row>
    <row r="4" spans="2:8" x14ac:dyDescent="0.3">
      <c r="B4" s="4">
        <v>1</v>
      </c>
      <c r="C4" s="87">
        <v>2</v>
      </c>
      <c r="D4" s="88"/>
      <c r="E4" s="88"/>
      <c r="F4" s="4">
        <v>3</v>
      </c>
      <c r="G4" s="23">
        <v>4</v>
      </c>
    </row>
    <row r="5" spans="2:8" ht="47.25" customHeight="1" x14ac:dyDescent="0.3">
      <c r="B5" s="26" t="s">
        <v>11</v>
      </c>
      <c r="C5" s="101" t="s">
        <v>46</v>
      </c>
      <c r="D5" s="102"/>
      <c r="E5" s="103"/>
      <c r="F5" s="116" t="s">
        <v>43</v>
      </c>
      <c r="G5" s="25">
        <f>72073.63/1000</f>
        <v>72.073630000000009</v>
      </c>
    </row>
    <row r="6" spans="2:8" ht="32.25" customHeight="1" x14ac:dyDescent="0.3">
      <c r="B6" s="28" t="s">
        <v>13</v>
      </c>
      <c r="C6" s="104" t="s">
        <v>47</v>
      </c>
      <c r="D6" s="105"/>
      <c r="E6" s="106"/>
      <c r="F6" s="117"/>
      <c r="G6" s="29">
        <f>59272.91/1000</f>
        <v>59.272910000000003</v>
      </c>
    </row>
    <row r="7" spans="2:8" ht="20.25" customHeight="1" x14ac:dyDescent="0.3">
      <c r="B7" s="34" t="s">
        <v>14</v>
      </c>
      <c r="C7" s="92" t="s">
        <v>55</v>
      </c>
      <c r="D7" s="93"/>
      <c r="E7" s="94"/>
      <c r="F7" s="117"/>
      <c r="G7" s="29">
        <f>848412/1000</f>
        <v>848.41200000000003</v>
      </c>
    </row>
    <row r="8" spans="2:8" ht="18" customHeight="1" x14ac:dyDescent="0.3">
      <c r="B8" s="28" t="s">
        <v>49</v>
      </c>
      <c r="C8" s="92" t="s">
        <v>56</v>
      </c>
      <c r="D8" s="93"/>
      <c r="E8" s="94"/>
      <c r="F8" s="117"/>
      <c r="G8" s="29">
        <f>252715.34/1000</f>
        <v>252.71534</v>
      </c>
    </row>
    <row r="9" spans="2:8" ht="31.5" customHeight="1" x14ac:dyDescent="0.3">
      <c r="B9" s="28" t="s">
        <v>50</v>
      </c>
      <c r="C9" s="92" t="s">
        <v>48</v>
      </c>
      <c r="D9" s="93"/>
      <c r="E9" s="94"/>
      <c r="F9" s="117"/>
      <c r="G9" s="29">
        <f>82361.87/1000</f>
        <v>82.361869999999996</v>
      </c>
    </row>
    <row r="10" spans="2:8" ht="17.25" customHeight="1" x14ac:dyDescent="0.3">
      <c r="B10" s="34" t="s">
        <v>51</v>
      </c>
      <c r="C10" s="118" t="s">
        <v>59</v>
      </c>
      <c r="D10" s="119"/>
      <c r="E10" s="120"/>
      <c r="F10" s="117"/>
      <c r="G10" s="31">
        <f>214361.31/1000</f>
        <v>214.36131</v>
      </c>
    </row>
    <row r="11" spans="2:8" ht="31.5" customHeight="1" x14ac:dyDescent="0.3">
      <c r="B11" s="28" t="s">
        <v>52</v>
      </c>
      <c r="C11" s="92" t="s">
        <v>60</v>
      </c>
      <c r="D11" s="93"/>
      <c r="E11" s="94"/>
      <c r="F11" s="117"/>
      <c r="G11" s="32">
        <f>517172.94/1000</f>
        <v>517.17294000000004</v>
      </c>
    </row>
    <row r="12" spans="2:8" ht="31.5" customHeight="1" x14ac:dyDescent="0.3">
      <c r="B12" s="34" t="s">
        <v>53</v>
      </c>
      <c r="C12" s="92" t="s">
        <v>57</v>
      </c>
      <c r="D12" s="93"/>
      <c r="E12" s="94"/>
      <c r="F12" s="117"/>
      <c r="G12" s="29">
        <f>280548.31/1000</f>
        <v>280.54831000000001</v>
      </c>
    </row>
    <row r="13" spans="2:8" ht="20.25" customHeight="1" x14ac:dyDescent="0.3">
      <c r="B13" s="33" t="s">
        <v>54</v>
      </c>
      <c r="C13" s="110" t="s">
        <v>58</v>
      </c>
      <c r="D13" s="111"/>
      <c r="E13" s="112"/>
      <c r="F13" s="117"/>
      <c r="G13" s="29">
        <f>823511.34/1000</f>
        <v>823.51134000000002</v>
      </c>
    </row>
    <row r="14" spans="2:8" ht="21" customHeight="1" x14ac:dyDescent="0.3">
      <c r="B14" s="33" t="s">
        <v>73</v>
      </c>
      <c r="C14" s="110" t="s">
        <v>72</v>
      </c>
      <c r="D14" s="111"/>
      <c r="E14" s="112"/>
      <c r="F14" s="33" t="s">
        <v>44</v>
      </c>
      <c r="G14" s="31">
        <v>3290.4</v>
      </c>
    </row>
    <row r="15" spans="2:8" ht="21" customHeight="1" x14ac:dyDescent="0.3">
      <c r="B15" s="27" t="s">
        <v>74</v>
      </c>
      <c r="C15" s="113" t="s">
        <v>75</v>
      </c>
      <c r="D15" s="114"/>
      <c r="E15" s="115"/>
      <c r="F15" s="27" t="s">
        <v>45</v>
      </c>
      <c r="G15" s="30">
        <v>3387.8321642880001</v>
      </c>
    </row>
    <row r="16" spans="2:8" x14ac:dyDescent="0.3">
      <c r="B16" s="98" t="s">
        <v>19</v>
      </c>
      <c r="C16" s="99"/>
      <c r="D16" s="99"/>
      <c r="E16" s="99"/>
      <c r="F16" s="100"/>
      <c r="G16" s="22">
        <f>SUM(G5:G15)</f>
        <v>9828.6618142879997</v>
      </c>
    </row>
    <row r="17" spans="2:7" x14ac:dyDescent="0.3">
      <c r="B17" s="5"/>
      <c r="C17" s="6"/>
      <c r="D17" s="7"/>
      <c r="E17" s="7"/>
    </row>
    <row r="18" spans="2:7" ht="15.75" customHeight="1" x14ac:dyDescent="0.3">
      <c r="B18" s="95" t="s">
        <v>29</v>
      </c>
      <c r="C18" s="95"/>
      <c r="D18" s="95"/>
      <c r="E18" s="95"/>
      <c r="F18" s="95"/>
      <c r="G18" s="95"/>
    </row>
    <row r="19" spans="2:7" ht="74.25" customHeight="1" x14ac:dyDescent="0.3">
      <c r="B19" s="4" t="s">
        <v>16</v>
      </c>
      <c r="C19" s="4" t="s">
        <v>17</v>
      </c>
      <c r="D19" s="4" t="s">
        <v>4</v>
      </c>
      <c r="E19" s="87" t="s">
        <v>18</v>
      </c>
      <c r="F19" s="88"/>
      <c r="G19" s="89"/>
    </row>
    <row r="20" spans="2:7" x14ac:dyDescent="0.3">
      <c r="B20" s="4">
        <v>1</v>
      </c>
      <c r="C20" s="4">
        <v>2</v>
      </c>
      <c r="D20" s="4">
        <v>3</v>
      </c>
      <c r="E20" s="86">
        <v>4</v>
      </c>
      <c r="F20" s="86"/>
      <c r="G20" s="86"/>
    </row>
    <row r="21" spans="2:7" x14ac:dyDescent="0.3">
      <c r="B21" s="8" t="s">
        <v>11</v>
      </c>
      <c r="C21" s="9"/>
      <c r="D21" s="8"/>
      <c r="E21" s="97"/>
      <c r="F21" s="97"/>
      <c r="G21" s="97"/>
    </row>
    <row r="22" spans="2:7" x14ac:dyDescent="0.3">
      <c r="B22" s="107" t="s">
        <v>19</v>
      </c>
      <c r="C22" s="108"/>
      <c r="D22" s="109"/>
      <c r="E22" s="97"/>
      <c r="F22" s="97"/>
      <c r="G22" s="97"/>
    </row>
    <row r="23" spans="2:7" ht="21" customHeight="1" x14ac:dyDescent="0.3">
      <c r="B23" s="96" t="s">
        <v>38</v>
      </c>
      <c r="C23" s="96"/>
      <c r="D23" s="96"/>
      <c r="E23" s="96"/>
      <c r="F23" s="96"/>
      <c r="G23" s="96"/>
    </row>
    <row r="24" spans="2:7" ht="15.75" customHeight="1" x14ac:dyDescent="0.3">
      <c r="B24" s="10"/>
      <c r="C24" s="10"/>
      <c r="D24" s="10"/>
      <c r="E24" s="10"/>
    </row>
    <row r="25" spans="2:7" ht="29.25" customHeight="1" x14ac:dyDescent="0.3">
      <c r="B25" s="91" t="s">
        <v>37</v>
      </c>
      <c r="C25" s="91"/>
      <c r="D25" s="91"/>
      <c r="E25" s="91"/>
      <c r="F25" s="91"/>
      <c r="G25" s="91"/>
    </row>
    <row r="26" spans="2:7" ht="69" customHeight="1" x14ac:dyDescent="0.3">
      <c r="B26" s="4" t="s">
        <v>20</v>
      </c>
      <c r="C26" s="4" t="s">
        <v>17</v>
      </c>
      <c r="D26" s="4" t="s">
        <v>4</v>
      </c>
      <c r="E26" s="87" t="s">
        <v>18</v>
      </c>
      <c r="F26" s="88"/>
      <c r="G26" s="89"/>
    </row>
    <row r="27" spans="2:7" x14ac:dyDescent="0.3">
      <c r="B27" s="4">
        <v>1</v>
      </c>
      <c r="C27" s="4">
        <v>2</v>
      </c>
      <c r="D27" s="4">
        <v>3</v>
      </c>
      <c r="E27" s="86">
        <v>4</v>
      </c>
      <c r="F27" s="86"/>
      <c r="G27" s="86"/>
    </row>
    <row r="28" spans="2:7" x14ac:dyDescent="0.3">
      <c r="B28" s="8" t="s">
        <v>11</v>
      </c>
      <c r="C28" s="9"/>
      <c r="D28" s="8"/>
      <c r="E28" s="97"/>
      <c r="F28" s="97"/>
      <c r="G28" s="97"/>
    </row>
    <row r="29" spans="2:7" x14ac:dyDescent="0.3">
      <c r="B29" s="107" t="s">
        <v>19</v>
      </c>
      <c r="C29" s="108"/>
      <c r="D29" s="109"/>
      <c r="E29" s="97"/>
      <c r="F29" s="97"/>
      <c r="G29" s="97"/>
    </row>
    <row r="30" spans="2:7" ht="30" customHeight="1" x14ac:dyDescent="0.3">
      <c r="B30" s="124" t="s">
        <v>39</v>
      </c>
      <c r="C30" s="124"/>
      <c r="D30" s="124"/>
      <c r="E30" s="124"/>
      <c r="F30" s="124"/>
      <c r="G30" s="124"/>
    </row>
    <row r="31" spans="2:7" x14ac:dyDescent="0.3">
      <c r="B31" s="5"/>
      <c r="C31" s="6"/>
      <c r="D31" s="7"/>
      <c r="E31" s="7"/>
    </row>
    <row r="32" spans="2:7" ht="19.5" customHeight="1" x14ac:dyDescent="0.3">
      <c r="B32" s="123" t="s">
        <v>21</v>
      </c>
      <c r="C32" s="123"/>
      <c r="D32" s="123"/>
      <c r="E32" s="123"/>
      <c r="F32" s="123"/>
      <c r="G32" s="123"/>
    </row>
    <row r="33" spans="2:7" ht="21" customHeight="1" x14ac:dyDescent="0.3">
      <c r="B33" s="121" t="s">
        <v>20</v>
      </c>
      <c r="C33" s="121" t="s">
        <v>9</v>
      </c>
      <c r="D33" s="121" t="s">
        <v>22</v>
      </c>
      <c r="E33" s="87" t="s">
        <v>23</v>
      </c>
      <c r="F33" s="88"/>
      <c r="G33" s="89"/>
    </row>
    <row r="34" spans="2:7" ht="21" customHeight="1" x14ac:dyDescent="0.3">
      <c r="B34" s="122"/>
      <c r="C34" s="122"/>
      <c r="D34" s="122"/>
      <c r="E34" s="4" t="s">
        <v>61</v>
      </c>
      <c r="F34" s="4" t="s">
        <v>44</v>
      </c>
      <c r="G34" s="4" t="s">
        <v>45</v>
      </c>
    </row>
    <row r="35" spans="2:7" ht="16.5" customHeight="1" x14ac:dyDescent="0.3">
      <c r="B35" s="4">
        <v>1</v>
      </c>
      <c r="C35" s="4">
        <v>2</v>
      </c>
      <c r="D35" s="4">
        <v>3</v>
      </c>
      <c r="E35" s="4">
        <v>4</v>
      </c>
      <c r="F35" s="4">
        <v>5</v>
      </c>
      <c r="G35" s="4">
        <v>6</v>
      </c>
    </row>
    <row r="36" spans="2:7" ht="20.25" customHeight="1" x14ac:dyDescent="0.3">
      <c r="B36" s="62" t="s">
        <v>12</v>
      </c>
      <c r="C36" s="64" t="s">
        <v>31</v>
      </c>
      <c r="D36" s="65" t="s">
        <v>6</v>
      </c>
      <c r="E36" s="78">
        <v>40208.263290263189</v>
      </c>
      <c r="F36" s="78">
        <v>39881.199999999997</v>
      </c>
      <c r="G36" s="78">
        <v>42872</v>
      </c>
    </row>
  </sheetData>
  <mergeCells count="36">
    <mergeCell ref="C3:E3"/>
    <mergeCell ref="C4:E4"/>
    <mergeCell ref="E33:G33"/>
    <mergeCell ref="C7:E7"/>
    <mergeCell ref="C8:E8"/>
    <mergeCell ref="C33:C34"/>
    <mergeCell ref="D33:D34"/>
    <mergeCell ref="E26:G26"/>
    <mergeCell ref="E27:G27"/>
    <mergeCell ref="B32:G32"/>
    <mergeCell ref="B30:G30"/>
    <mergeCell ref="B29:D29"/>
    <mergeCell ref="E28:G28"/>
    <mergeCell ref="E29:G29"/>
    <mergeCell ref="C14:E14"/>
    <mergeCell ref="C15:E15"/>
    <mergeCell ref="F5:F13"/>
    <mergeCell ref="C9:E9"/>
    <mergeCell ref="C10:E10"/>
    <mergeCell ref="B33:B34"/>
    <mergeCell ref="B1:G1"/>
    <mergeCell ref="B2:G2"/>
    <mergeCell ref="C11:E11"/>
    <mergeCell ref="C12:E12"/>
    <mergeCell ref="B25:G25"/>
    <mergeCell ref="B18:G18"/>
    <mergeCell ref="B23:G23"/>
    <mergeCell ref="E19:G19"/>
    <mergeCell ref="E20:G20"/>
    <mergeCell ref="E21:G21"/>
    <mergeCell ref="B16:F16"/>
    <mergeCell ref="C5:E5"/>
    <mergeCell ref="C6:E6"/>
    <mergeCell ref="E22:G22"/>
    <mergeCell ref="B22:D22"/>
    <mergeCell ref="C13:E13"/>
  </mergeCells>
  <phoneticPr fontId="1" type="noConversion"/>
  <printOptions horizontalCentered="1"/>
  <pageMargins left="1.0629921259842521" right="0.39370078740157483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Normal="100" workbookViewId="0">
      <selection activeCell="M11" sqref="L11:M11"/>
    </sheetView>
  </sheetViews>
  <sheetFormatPr defaultColWidth="9.109375" defaultRowHeight="15.6" x14ac:dyDescent="0.3"/>
  <cols>
    <col min="1" max="1" width="6" style="35" customWidth="1"/>
    <col min="2" max="2" width="57.33203125" style="35" customWidth="1"/>
    <col min="3" max="3" width="11.44140625" style="35" customWidth="1"/>
    <col min="4" max="6" width="12.88671875" style="35" customWidth="1"/>
    <col min="7" max="16384" width="9.109375" style="35"/>
  </cols>
  <sheetData>
    <row r="1" spans="1:6" ht="37.5" customHeight="1" x14ac:dyDescent="0.3">
      <c r="A1" s="83" t="s">
        <v>76</v>
      </c>
      <c r="B1" s="83"/>
      <c r="C1" s="83"/>
      <c r="D1" s="83"/>
      <c r="E1" s="83"/>
      <c r="F1" s="83"/>
    </row>
    <row r="2" spans="1:6" ht="21.75" customHeight="1" x14ac:dyDescent="0.3">
      <c r="A2" s="125" t="s">
        <v>77</v>
      </c>
      <c r="B2" s="125" t="s">
        <v>5</v>
      </c>
      <c r="C2" s="125" t="s">
        <v>22</v>
      </c>
      <c r="D2" s="125" t="s">
        <v>78</v>
      </c>
      <c r="E2" s="125"/>
      <c r="F2" s="125"/>
    </row>
    <row r="3" spans="1:6" ht="21.75" customHeight="1" x14ac:dyDescent="0.3">
      <c r="A3" s="125"/>
      <c r="B3" s="125"/>
      <c r="C3" s="125"/>
      <c r="D3" s="36" t="s">
        <v>43</v>
      </c>
      <c r="E3" s="36" t="s">
        <v>44</v>
      </c>
      <c r="F3" s="36" t="s">
        <v>45</v>
      </c>
    </row>
    <row r="4" spans="1:6" ht="15.75" customHeight="1" x14ac:dyDescent="0.3">
      <c r="A4" s="36">
        <v>1</v>
      </c>
      <c r="B4" s="37">
        <v>2</v>
      </c>
      <c r="C4" s="36">
        <v>3</v>
      </c>
      <c r="D4" s="36">
        <v>4</v>
      </c>
      <c r="E4" s="36">
        <v>5</v>
      </c>
      <c r="F4" s="36">
        <v>6</v>
      </c>
    </row>
    <row r="5" spans="1:6" x14ac:dyDescent="0.3">
      <c r="A5" s="38" t="s">
        <v>63</v>
      </c>
      <c r="B5" s="39" t="s">
        <v>24</v>
      </c>
      <c r="C5" s="36"/>
      <c r="D5" s="40"/>
      <c r="E5" s="40"/>
      <c r="F5" s="40"/>
    </row>
    <row r="6" spans="1:6" ht="113.25" customHeight="1" x14ac:dyDescent="0.3">
      <c r="A6" s="36">
        <v>1</v>
      </c>
      <c r="B6" s="41" t="s">
        <v>79</v>
      </c>
      <c r="C6" s="36" t="s">
        <v>7</v>
      </c>
      <c r="D6" s="40">
        <f>IF(ISERR(D7/D8*100),"0,00",D7/D8*100)</f>
        <v>0</v>
      </c>
      <c r="E6" s="40">
        <f>IF(ISERR(E7/E8*100),"0,00",E7/E8*100)</f>
        <v>0</v>
      </c>
      <c r="F6" s="40">
        <f>IF(ISERR(F7/F8*100),"0,00",F7/F8*100)</f>
        <v>0</v>
      </c>
    </row>
    <row r="7" spans="1:6" ht="51.75" customHeight="1" x14ac:dyDescent="0.3">
      <c r="A7" s="42" t="s">
        <v>25</v>
      </c>
      <c r="B7" s="41" t="s">
        <v>80</v>
      </c>
      <c r="C7" s="36" t="s">
        <v>66</v>
      </c>
      <c r="D7" s="36">
        <v>0</v>
      </c>
      <c r="E7" s="36">
        <v>0</v>
      </c>
      <c r="F7" s="36">
        <v>0</v>
      </c>
    </row>
    <row r="8" spans="1:6" ht="18.75" customHeight="1" x14ac:dyDescent="0.3">
      <c r="A8" s="42" t="s">
        <v>26</v>
      </c>
      <c r="B8" s="41" t="s">
        <v>81</v>
      </c>
      <c r="C8" s="36" t="s">
        <v>66</v>
      </c>
      <c r="D8" s="36">
        <v>10</v>
      </c>
      <c r="E8" s="36">
        <v>10</v>
      </c>
      <c r="F8" s="36">
        <v>10</v>
      </c>
    </row>
    <row r="9" spans="1:6" ht="82.5" customHeight="1" x14ac:dyDescent="0.3">
      <c r="A9" s="43" t="s">
        <v>65</v>
      </c>
      <c r="B9" s="41" t="s">
        <v>41</v>
      </c>
      <c r="C9" s="36" t="s">
        <v>7</v>
      </c>
      <c r="D9" s="40">
        <f>IF(ISERR(D10/D11*100),"0,00",D10/D11*100)</f>
        <v>0</v>
      </c>
      <c r="E9" s="40">
        <f>IF(ISERR(E10/E11*100),"0,00",E10/E11*100)</f>
        <v>0</v>
      </c>
      <c r="F9" s="40">
        <f>IF(ISERR(F10/F11*100),"0,00",F10/F11*100)</f>
        <v>0</v>
      </c>
    </row>
    <row r="10" spans="1:6" ht="67.5" customHeight="1" x14ac:dyDescent="0.3">
      <c r="A10" s="42" t="s">
        <v>27</v>
      </c>
      <c r="B10" s="41" t="s">
        <v>82</v>
      </c>
      <c r="C10" s="36" t="s">
        <v>66</v>
      </c>
      <c r="D10" s="36">
        <v>0</v>
      </c>
      <c r="E10" s="36">
        <v>0</v>
      </c>
      <c r="F10" s="36">
        <v>0</v>
      </c>
    </row>
    <row r="11" spans="1:6" ht="21" customHeight="1" x14ac:dyDescent="0.3">
      <c r="A11" s="42" t="s">
        <v>67</v>
      </c>
      <c r="B11" s="41" t="s">
        <v>81</v>
      </c>
      <c r="C11" s="36" t="s">
        <v>66</v>
      </c>
      <c r="D11" s="36">
        <v>10</v>
      </c>
      <c r="E11" s="36">
        <v>10</v>
      </c>
      <c r="F11" s="36">
        <v>10</v>
      </c>
    </row>
    <row r="12" spans="1:6" ht="35.25" customHeight="1" x14ac:dyDescent="0.3">
      <c r="A12" s="44" t="s">
        <v>68</v>
      </c>
      <c r="B12" s="39" t="s">
        <v>30</v>
      </c>
      <c r="C12" s="36"/>
      <c r="D12" s="45"/>
      <c r="E12" s="45"/>
      <c r="F12" s="45"/>
    </row>
    <row r="13" spans="1:6" ht="33" customHeight="1" x14ac:dyDescent="0.3">
      <c r="A13" s="36">
        <v>1</v>
      </c>
      <c r="B13" s="41" t="s">
        <v>83</v>
      </c>
      <c r="C13" s="36" t="s">
        <v>28</v>
      </c>
      <c r="D13" s="47">
        <f>D14/D15</f>
        <v>0.56338028169014087</v>
      </c>
      <c r="E13" s="47">
        <f>E14/E15</f>
        <v>0.56338028169014087</v>
      </c>
      <c r="F13" s="47">
        <f>F14/F15</f>
        <v>0.56338028169014087</v>
      </c>
    </row>
    <row r="14" spans="1:6" ht="210" customHeight="1" x14ac:dyDescent="0.3">
      <c r="A14" s="42" t="s">
        <v>25</v>
      </c>
      <c r="B14" s="41" t="s">
        <v>84</v>
      </c>
      <c r="C14" s="36" t="s">
        <v>66</v>
      </c>
      <c r="D14" s="45">
        <v>10</v>
      </c>
      <c r="E14" s="45">
        <v>10</v>
      </c>
      <c r="F14" s="45">
        <v>10</v>
      </c>
    </row>
    <row r="15" spans="1:6" ht="18.75" customHeight="1" x14ac:dyDescent="0.3">
      <c r="A15" s="42" t="s">
        <v>26</v>
      </c>
      <c r="B15" s="41" t="s">
        <v>85</v>
      </c>
      <c r="C15" s="36" t="s">
        <v>69</v>
      </c>
      <c r="D15" s="68">
        <v>17.75</v>
      </c>
      <c r="E15" s="68">
        <v>17.75</v>
      </c>
      <c r="F15" s="68">
        <v>17.75</v>
      </c>
    </row>
    <row r="16" spans="1:6" ht="33" customHeight="1" x14ac:dyDescent="0.3">
      <c r="A16" s="44" t="s">
        <v>70</v>
      </c>
      <c r="B16" s="39" t="s">
        <v>86</v>
      </c>
      <c r="C16" s="36"/>
      <c r="D16" s="40"/>
      <c r="E16" s="40"/>
      <c r="F16" s="40"/>
    </row>
    <row r="17" spans="1:6" ht="54" customHeight="1" x14ac:dyDescent="0.3">
      <c r="A17" s="36">
        <v>1</v>
      </c>
      <c r="B17" s="41" t="s">
        <v>87</v>
      </c>
      <c r="C17" s="36" t="s">
        <v>7</v>
      </c>
      <c r="D17" s="40">
        <f>IF(ISERR(D19/D18*100),"0,00",D19/D18*100)</f>
        <v>9.5300000687278583</v>
      </c>
      <c r="E17" s="40">
        <f>IF(ISERR(E19/E18*100),"0,00",E19/E18*100)</f>
        <v>9.5300000687278583</v>
      </c>
      <c r="F17" s="40">
        <f>IF(ISERR(F19/F18*100),"0,00",F19/F18*100)</f>
        <v>9.5300000687278583</v>
      </c>
    </row>
    <row r="18" spans="1:6" ht="20.25" customHeight="1" x14ac:dyDescent="0.3">
      <c r="A18" s="42" t="s">
        <v>25</v>
      </c>
      <c r="B18" s="46" t="s">
        <v>88</v>
      </c>
      <c r="C18" s="36" t="s">
        <v>64</v>
      </c>
      <c r="D18" s="40">
        <v>430.102148</v>
      </c>
      <c r="E18" s="40">
        <f>D18</f>
        <v>430.102148</v>
      </c>
      <c r="F18" s="40">
        <f>D18</f>
        <v>430.102148</v>
      </c>
    </row>
    <row r="19" spans="1:6" ht="36.75" customHeight="1" x14ac:dyDescent="0.3">
      <c r="A19" s="42" t="s">
        <v>26</v>
      </c>
      <c r="B19" s="46" t="s">
        <v>89</v>
      </c>
      <c r="C19" s="36" t="s">
        <v>64</v>
      </c>
      <c r="D19" s="40">
        <v>40.988734999999998</v>
      </c>
      <c r="E19" s="40">
        <f>D19</f>
        <v>40.988734999999998</v>
      </c>
      <c r="F19" s="40">
        <f>D19</f>
        <v>40.988734999999998</v>
      </c>
    </row>
    <row r="20" spans="1:6" ht="66" customHeight="1" x14ac:dyDescent="0.3">
      <c r="A20" s="36">
        <v>2</v>
      </c>
      <c r="B20" s="41" t="s">
        <v>90</v>
      </c>
      <c r="C20" s="36" t="s">
        <v>42</v>
      </c>
      <c r="D20" s="47">
        <f>IF(ISERR(D21/D22),"0,00",D21/D22)</f>
        <v>0.79716740524343466</v>
      </c>
      <c r="E20" s="47">
        <f>IF(ISERR(E21/E22),"0,00",E21/E22)</f>
        <v>0.79716740524343466</v>
      </c>
      <c r="F20" s="47">
        <f>IF(ISERR(F21/F22),"0,00",F21/F22)</f>
        <v>0.79716740524343466</v>
      </c>
    </row>
    <row r="21" spans="1:6" ht="50.25" customHeight="1" x14ac:dyDescent="0.3">
      <c r="A21" s="42" t="s">
        <v>27</v>
      </c>
      <c r="B21" s="41" t="s">
        <v>91</v>
      </c>
      <c r="C21" s="48" t="s">
        <v>71</v>
      </c>
      <c r="D21" s="40">
        <v>342.93200000000002</v>
      </c>
      <c r="E21" s="40">
        <f>D21</f>
        <v>342.93200000000002</v>
      </c>
      <c r="F21" s="40">
        <f>D21</f>
        <v>342.93200000000002</v>
      </c>
    </row>
    <row r="22" spans="1:6" ht="20.25" customHeight="1" x14ac:dyDescent="0.3">
      <c r="A22" s="42" t="s">
        <v>67</v>
      </c>
      <c r="B22" s="41" t="s">
        <v>92</v>
      </c>
      <c r="C22" s="36" t="s">
        <v>64</v>
      </c>
      <c r="D22" s="40">
        <v>430.18818599999997</v>
      </c>
      <c r="E22" s="40">
        <f>D22</f>
        <v>430.18818599999997</v>
      </c>
      <c r="F22" s="40">
        <f>D22</f>
        <v>430.18818599999997</v>
      </c>
    </row>
    <row r="23" spans="1:6" ht="15" customHeight="1" x14ac:dyDescent="0.3"/>
  </sheetData>
  <mergeCells count="5">
    <mergeCell ref="C2:C3"/>
    <mergeCell ref="B2:B3"/>
    <mergeCell ref="A2:A3"/>
    <mergeCell ref="A1:F1"/>
    <mergeCell ref="D2:F2"/>
  </mergeCells>
  <phoneticPr fontId="1" type="noConversion"/>
  <printOptions horizontalCentered="1"/>
  <pageMargins left="1.0629921259842521" right="0.39370078740157483" top="0.39370078740157483" bottom="0.39370078740157483" header="0.51181102362204722" footer="0.51181102362204722"/>
  <pageSetup paperSize="9" scale="7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</vt:lpstr>
      <vt:lpstr>раздел 2</vt:lpstr>
      <vt:lpstr>раздел 3,4</vt:lpstr>
      <vt:lpstr>раздел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2015-12-18T02:35:47Z</cp:lastPrinted>
  <dcterms:created xsi:type="dcterms:W3CDTF">1996-10-08T23:32:33Z</dcterms:created>
  <dcterms:modified xsi:type="dcterms:W3CDTF">2018-03-26T22:50:54Z</dcterms:modified>
</cp:coreProperties>
</file>