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6936" yWindow="60" windowWidth="14088" windowHeight="12732" activeTab="1"/>
  </bookViews>
  <sheets>
    <sheet name="раздел 1" sheetId="16" r:id="rId1"/>
    <sheet name="рздел 2" sheetId="19" r:id="rId2"/>
    <sheet name="раздел 3,4" sheetId="17" r:id="rId3"/>
    <sheet name="раздел 5" sheetId="18" r:id="rId4"/>
  </sheets>
  <definedNames>
    <definedName name="_xlnm.Print_Area" localSheetId="2">'раздел 3,4'!$A$1:$K$79</definedName>
    <definedName name="_xlnm.Print_Area" localSheetId="3">'раздел 5'!$A$1:$G$25</definedName>
  </definedNames>
  <calcPr calcId="144525"/>
</workbook>
</file>

<file path=xl/calcChain.xml><?xml version="1.0" encoding="utf-8"?>
<calcChain xmlns="http://schemas.openxmlformats.org/spreadsheetml/2006/main">
  <c r="I34" i="19" l="1"/>
  <c r="H34" i="19"/>
  <c r="I31" i="19"/>
  <c r="H31" i="19"/>
  <c r="I28" i="19"/>
  <c r="H28" i="19"/>
  <c r="I25" i="19"/>
  <c r="H25" i="19"/>
  <c r="D25" i="19"/>
  <c r="D34" i="19"/>
  <c r="D31" i="19"/>
  <c r="D28" i="19"/>
  <c r="F14" i="19" l="1"/>
  <c r="E14" i="19"/>
  <c r="G18" i="19"/>
  <c r="F17" i="19"/>
  <c r="E13" i="19"/>
  <c r="G10" i="19"/>
  <c r="I58" i="17"/>
  <c r="G14" i="19" l="1"/>
  <c r="G78" i="17"/>
  <c r="H78" i="17" s="1"/>
  <c r="I78" i="17" s="1"/>
  <c r="J78" i="17" s="1"/>
  <c r="K78" i="17" s="1"/>
  <c r="H70" i="17"/>
  <c r="I70" i="17" s="1"/>
  <c r="H63" i="17"/>
  <c r="I63" i="17" s="1"/>
  <c r="H6" i="17"/>
  <c r="I6" i="17" s="1"/>
  <c r="I33" i="19" l="1"/>
  <c r="H33" i="19"/>
  <c r="I30" i="19"/>
  <c r="H30" i="19"/>
  <c r="I27" i="19"/>
  <c r="H27" i="19"/>
  <c r="I24" i="19"/>
  <c r="H24" i="19"/>
  <c r="I20" i="19"/>
  <c r="H20" i="19"/>
  <c r="I19" i="19"/>
  <c r="H19" i="19"/>
  <c r="I18" i="19"/>
  <c r="H18" i="19"/>
  <c r="I14" i="19"/>
  <c r="H14" i="19"/>
  <c r="I10" i="19"/>
  <c r="H10" i="19"/>
  <c r="G34" i="19"/>
  <c r="F33" i="19"/>
  <c r="E33" i="19"/>
  <c r="G32" i="19"/>
  <c r="G31" i="19"/>
  <c r="F30" i="19"/>
  <c r="E30" i="19"/>
  <c r="G29" i="19"/>
  <c r="G28" i="19"/>
  <c r="F27" i="19"/>
  <c r="E27" i="19"/>
  <c r="G26" i="19"/>
  <c r="G25" i="19"/>
  <c r="F24" i="19"/>
  <c r="E24" i="19"/>
  <c r="I23" i="19"/>
  <c r="H23" i="19"/>
  <c r="F23" i="19"/>
  <c r="F22" i="19" s="1"/>
  <c r="D23" i="19"/>
  <c r="D22" i="19" s="1"/>
  <c r="I22" i="19"/>
  <c r="H22" i="19"/>
  <c r="G20" i="19"/>
  <c r="G19" i="19"/>
  <c r="G17" i="19" s="1"/>
  <c r="I17" i="19"/>
  <c r="H17" i="19"/>
  <c r="E17" i="19"/>
  <c r="D17" i="19"/>
  <c r="G13" i="19"/>
  <c r="I13" i="19"/>
  <c r="H13" i="19"/>
  <c r="F13" i="19"/>
  <c r="D13" i="19"/>
  <c r="G7" i="19"/>
  <c r="I7" i="19"/>
  <c r="H7" i="19"/>
  <c r="H12" i="19" s="1"/>
  <c r="H16" i="19" s="1"/>
  <c r="H21" i="19" s="1"/>
  <c r="F7" i="19"/>
  <c r="F12" i="19" s="1"/>
  <c r="E7" i="19"/>
  <c r="E12" i="19" s="1"/>
  <c r="E16" i="19" s="1"/>
  <c r="D7" i="19"/>
  <c r="D12" i="19" s="1"/>
  <c r="D6" i="19"/>
  <c r="F16" i="19" l="1"/>
  <c r="F21" i="19" s="1"/>
  <c r="G12" i="19"/>
  <c r="G16" i="19" s="1"/>
  <c r="G27" i="19"/>
  <c r="G30" i="19"/>
  <c r="G33" i="19"/>
  <c r="I12" i="19"/>
  <c r="I16" i="19" s="1"/>
  <c r="I21" i="19" s="1"/>
  <c r="G24" i="19"/>
  <c r="E23" i="19"/>
  <c r="E22" i="19" s="1"/>
  <c r="D16" i="19"/>
  <c r="D21" i="19" s="1"/>
  <c r="E21" i="19"/>
  <c r="G21" i="19" l="1"/>
  <c r="G23" i="19"/>
  <c r="G22" i="19" s="1"/>
  <c r="G21" i="18"/>
  <c r="F21" i="18"/>
  <c r="D21" i="18"/>
  <c r="G18" i="18"/>
  <c r="F18" i="18"/>
  <c r="D18" i="18"/>
  <c r="G14" i="18"/>
  <c r="F14" i="18"/>
  <c r="D14" i="18"/>
  <c r="G10" i="18"/>
  <c r="F10" i="18"/>
  <c r="D10" i="18"/>
  <c r="F58" i="17"/>
</calcChain>
</file>

<file path=xl/sharedStrings.xml><?xml version="1.0" encoding="utf-8"?>
<sst xmlns="http://schemas.openxmlformats.org/spreadsheetml/2006/main" count="351" uniqueCount="226">
  <si>
    <t>1.</t>
  </si>
  <si>
    <t>2.</t>
  </si>
  <si>
    <t>3.</t>
  </si>
  <si>
    <t>прочим потребителям</t>
  </si>
  <si>
    <t>Наименование мероприятий</t>
  </si>
  <si>
    <t>Срок реализации мероприятия, лет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</si>
  <si>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</si>
  <si>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</si>
  <si>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</si>
  <si>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</si>
  <si>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</si>
  <si>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тыс. руб.</t>
  </si>
  <si>
    <t>Наименование показателя</t>
  </si>
  <si>
    <t>Показатели качества воды</t>
  </si>
  <si>
    <t>1.1</t>
  </si>
  <si>
    <t>%</t>
  </si>
  <si>
    <t>1.2</t>
  </si>
  <si>
    <t>Показатели надежности и бесперебойности водоснабжения</t>
  </si>
  <si>
    <t>2.1</t>
  </si>
  <si>
    <t>ед./км</t>
  </si>
  <si>
    <t>куб.м</t>
  </si>
  <si>
    <t>4.</t>
  </si>
  <si>
    <t>5.</t>
  </si>
  <si>
    <t>Объем финансовых потребностей</t>
  </si>
  <si>
    <t>Показатели эффективности использования ресурсов, в том числе уровень потерь воды</t>
  </si>
  <si>
    <t>доля потерь воды в централизованной системе водоснабжения при транспортировке в общем объеме воды, поданной в водопроводную сеть</t>
  </si>
  <si>
    <t>6.</t>
  </si>
  <si>
    <t>6.1.</t>
  </si>
  <si>
    <t>кВт.ч/куб.м</t>
  </si>
  <si>
    <t>7.</t>
  </si>
  <si>
    <t>7.3</t>
  </si>
  <si>
    <t>2015 год</t>
  </si>
  <si>
    <t xml:space="preserve">Срок реализации мероприятия, лет </t>
  </si>
  <si>
    <t>2016 год</t>
  </si>
  <si>
    <t>2017 год</t>
  </si>
  <si>
    <t>2018 год</t>
  </si>
  <si>
    <t>Замена магистрального трубопровода от УТ-5/1 до УТ-15/1</t>
  </si>
  <si>
    <t>Замена магистрального трубопровода от УТ-26/3 до УТ-29/3</t>
  </si>
  <si>
    <t>Замена магистрального трубопровода от УТ-31/3 до здания Церкви</t>
  </si>
  <si>
    <t>Замена магистрального трубопровода от УТ-31/3 до здания Чукотснаба</t>
  </si>
  <si>
    <t>Замена подводящих сетей к МКД № 12, по ул. Ленина</t>
  </si>
  <si>
    <t>Замена подводящих сетей к МКД № 14, по ул. Ленина</t>
  </si>
  <si>
    <t>Замена подводящих сетей к МКД № 46, по ул. Отке</t>
  </si>
  <si>
    <t>Замена подводящих сетей к МКД № 48, по ул. Отке</t>
  </si>
  <si>
    <t>Замена подводящих сетей к МКД № 50, по ул. Отке</t>
  </si>
  <si>
    <t>№ п/п</t>
  </si>
  <si>
    <t>Замена магистрального трубопровода от УТ-1/1 до УТ-28/1</t>
  </si>
  <si>
    <t>Замена магистрального трубопровода от УТ-22/2 до УТ-26/2</t>
  </si>
  <si>
    <t>Замена магистрального трубопровода от УТ-26/2 до УТ-32/2</t>
  </si>
  <si>
    <t>Замена магистрального трубопровода от УТ-2/4 до УТ-4/4</t>
  </si>
  <si>
    <t>Замена подводящих сетей к МКД № 26, по ул. Отке</t>
  </si>
  <si>
    <t>Замена подводящих сетей к МКД № 28, по ул. Отке</t>
  </si>
  <si>
    <t>Замена подводящих сетей к МКД № 28а, по ул. Отке</t>
  </si>
  <si>
    <t>Замена подводящих сетей к МКД № 34а, по ул. Отке</t>
  </si>
  <si>
    <t>Замена подводящих сетей к МКД № 34б, по ул. Отке</t>
  </si>
  <si>
    <t>Замена подводящих сетей к МКД № 2, по ул. Южная</t>
  </si>
  <si>
    <t>Замена подводящих сетей к МКД № 4, 6, по ул. Южная</t>
  </si>
  <si>
    <t>Замена магистрального трубопровода от УТ-1/4 до УТ-15/4</t>
  </si>
  <si>
    <t>Замена подводящих сетей к МКД № 2, 4, по ул. Беринга</t>
  </si>
  <si>
    <t>Замена подводящих сетей к МКД № 6, по ул. Беринга</t>
  </si>
  <si>
    <t>Замена подводящих сетей к МКД № 8, по ул. Беринга</t>
  </si>
  <si>
    <t>Замена подводящих сетей к МКД № 38, по ул. Отке</t>
  </si>
  <si>
    <t>Замена подводящих сетей к МКД № 40, по ул. Отке</t>
  </si>
  <si>
    <t>Замена подводящих сетей к МКД № 42, по ул. Отке</t>
  </si>
  <si>
    <t>Замена подводящих сетей к МКД № 54, по ул. Отке</t>
  </si>
  <si>
    <t>Замена подводящих сетей к МКД № 58, по ул. Отке</t>
  </si>
  <si>
    <t>Замена подводящих сетей к МКД № 60, по ул. Отке</t>
  </si>
  <si>
    <t>Замена подводящих сетей к МКД № 62, по ул. Отке</t>
  </si>
  <si>
    <t>Замена подводящих сетей к МКД № 64, по ул. Отке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</si>
  <si>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</si>
  <si>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</si>
  <si>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</si>
  <si>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</si>
  <si>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</si>
  <si>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</si>
  <si>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</si>
  <si>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</si>
  <si>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</si>
  <si>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</si>
  <si>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</si>
  <si>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</si>
  <si>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</si>
  <si>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</si>
  <si>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</si>
  <si>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</si>
  <si>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</si>
  <si>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</si>
  <si>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 xml:space="preserve"> -</t>
  </si>
  <si>
    <t xml:space="preserve"> - 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</si>
  <si>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</si>
  <si>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</si>
  <si>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общее количество отобранных проб</t>
  </si>
  <si>
    <t>ед.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</si>
  <si>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</si>
  <si>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2</t>
  </si>
  <si>
    <t>2.2</t>
  </si>
  <si>
    <t>показатель надежности и бесперебойности централизованной системы холодного водоснабжения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</si>
  <si>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</si>
  <si>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</si>
  <si>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1</t>
  </si>
  <si>
    <t>км</t>
  </si>
  <si>
    <t>общий объем воды, поданной в водопроводную сеть</t>
  </si>
  <si>
    <t>объем потерь воды в централизованной системе водоснабжения при ее транспортировке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</si>
  <si>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питьевой воды</t>
  </si>
  <si>
    <t>общее количество электрической энергии, потребляемой в технологическом процессе транспортировки питьевой воды</t>
  </si>
  <si>
    <t>общий объем транспортируемой воды</t>
  </si>
  <si>
    <t>тыс. кВт.ч</t>
  </si>
  <si>
    <t>тыс. куб.м</t>
  </si>
  <si>
    <t>I</t>
  </si>
  <si>
    <t>II</t>
  </si>
  <si>
    <t>III</t>
  </si>
  <si>
    <t>Значение показателя</t>
  </si>
  <si>
    <t>Замена магистрального трубопровода от ул. Партизанская, 7 до УТ-23/3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</si>
  <si>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</si>
  <si>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</si>
  <si>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</si>
  <si>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</si>
  <si>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</si>
  <si>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</si>
  <si>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</si>
  <si>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МП городского округа Анадырь «Городское коммунальное хозяйство»</t>
  </si>
  <si>
    <t>689000, Чукотский автономный округ, г. Анадырь, ул. Ленина, 45</t>
  </si>
  <si>
    <t>Раздел 2. Баланс водоснабжения (питьевая вода (питьевое водоснабжение))</t>
  </si>
  <si>
    <t>№
п/п</t>
  </si>
  <si>
    <t>Наименование</t>
  </si>
  <si>
    <t>Показатели прозводственной деятельности</t>
  </si>
  <si>
    <t>план</t>
  </si>
  <si>
    <t>факт</t>
  </si>
  <si>
    <t>год</t>
  </si>
  <si>
    <t>1 полугодие</t>
  </si>
  <si>
    <t>2 полугодие</t>
  </si>
  <si>
    <t>Объем воды из источников водоснабжения:</t>
  </si>
  <si>
    <t xml:space="preserve">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</si>
  <si>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</si>
  <si>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</si>
  <si>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</si>
  <si>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питьевой воды, поданной в сеть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</si>
  <si>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</si>
  <si>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</si>
  <si>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</si>
  <si>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</si>
  <si>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</si>
  <si>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Полезный отпуск питьевой воды, всего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</si>
  <si>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</si>
  <si>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</si>
  <si>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</si>
  <si>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</si>
  <si>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</si>
  <si>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</si>
  <si>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</si>
  <si>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Отпуск питьевой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</si>
  <si>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</si>
  <si>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</si>
  <si>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</si>
  <si>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</si>
  <si>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</si>
  <si>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</si>
  <si>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</si>
  <si>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</si>
  <si>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бюджетным потребителям:</t>
  </si>
  <si>
    <t xml:space="preserve">        - расчетными способами</t>
  </si>
  <si>
    <t>7.4</t>
  </si>
  <si>
    <t xml:space="preserve">          - расчетными способами</t>
  </si>
  <si>
    <r>
      <t>3.1. Мероприятия по ремонту объектов централизованной систе</t>
    </r>
    <r>
      <rPr>
        <b/>
        <sz val="12"/>
        <rFont val="Times New Roman"/>
        <family val="1"/>
        <charset val="204"/>
      </rPr>
      <t>мы холодного водоснабжения</t>
    </r>
  </si>
  <si>
    <t>3.2. Мероприятия, направленные на улучшение качества питьевой воды</t>
  </si>
  <si>
    <t>3.3. Мероприятия по энергосбережению и повышению энергетической эффективности, в том числе по снижению потерь воды при транспортировке</t>
  </si>
  <si>
    <t>Раздел 4. Объем финансовых потребностей для реализации производственной программы</t>
  </si>
  <si>
    <t>№           п/п</t>
  </si>
  <si>
    <t xml:space="preserve">ПЛАН </t>
  </si>
  <si>
    <t>ФАКТ</t>
  </si>
  <si>
    <t>Средства на реализацию мероприятия, тыс.руб.</t>
  </si>
  <si>
    <t>Раздел 5. Показатели надежности, качества, энергетической эффективности объектов централизованной системы холодного водоснабжения</t>
  </si>
  <si>
    <t>ОТЧЕТ ОБ ИСПОЛНЕНИИ ПРОИЗВОДСТВЕННОЙ ПРОГРАММЫ</t>
  </si>
  <si>
    <t>в сфере водоснабжения (питьевое водоснабжение) за 2016 год</t>
  </si>
  <si>
    <r>
      <t xml:space="preserve">Раздел 3. Перечень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</si>
  <si>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</si>
  <si>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</si>
  <si>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</si>
  <si>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</si>
  <si>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</si>
  <si>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</si>
  <si>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</si>
  <si>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</si>
  <si>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</si>
  <si>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</si>
  <si>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</si>
  <si>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</si>
  <si>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</si>
  <si>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</si>
  <si>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</si>
  <si>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</si>
  <si>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</si>
  <si>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</si>
  <si>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</si>
  <si>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</si>
  <si>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</si>
  <si>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</si>
  <si>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</si>
  <si>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</si>
  <si>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</si>
  <si>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</si>
  <si>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</si>
  <si>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Замена трубопровода ХВС на вводе к МКД № 46, по ул. Отке от УТ-20-б/7</t>
  </si>
  <si>
    <t>Замена трубопровода ХВС на вводе к МКД № 48, по ул. Отке от УТ-20а/7</t>
  </si>
  <si>
    <t>Замена трубопровода ХВС на вводе к МКД № 50, по ул. Отке от УТ-21/7</t>
  </si>
  <si>
    <t>Замена трубопровода ХВС на вводе к МКД № 54, по ул. Отке от УТ-22/7</t>
  </si>
  <si>
    <t>Замена трубопровода ХВС на вводе к МКД № 56, по ул. Отке от УТ-24/7</t>
  </si>
  <si>
    <t>Замена трубопровода ХВС на вводе к МКД № 58, по ул. Отке от УТ-25/7</t>
  </si>
  <si>
    <t>Замена трубопровода ХВС на вводе к МКД № 60, по ул. Отке от УТ-26/7</t>
  </si>
  <si>
    <t>Замена трубопровода ХВС на вводе к МКД № 62, по ул. Отке от УТ-27/7</t>
  </si>
  <si>
    <t>Замена трубопровода ХВС на вводе к МКД № 1, по ул. Отке от УТ-21/6</t>
  </si>
  <si>
    <t>Замена трубопровода ХВС на вводе к МКД № 3, по ул. Отке от УТ-22/6</t>
  </si>
  <si>
    <t>Замена трубопровода ХВС на вводе к МКД № 5, по ул. Отке от УТ-23/6</t>
  </si>
  <si>
    <t>Замена трубопровода ХВС на вводе к МКД № 11, по ул. Отке от УТ-28/6</t>
  </si>
  <si>
    <t>Замена трубопровода ХВС на вводе к МКД № 13, по ул. Отке от УТ-28а/6</t>
  </si>
  <si>
    <t>Замена трубопровода ХВС на вводе к МКД № 30, по ул. Отке от УТ-36а/2</t>
  </si>
  <si>
    <t>Замена трубопровода ХВС на вводе к МКД № 32, по ул. Отке от УТ-36а/2</t>
  </si>
  <si>
    <t>Замена трубопровода ХВС на вводе к МКД № 34, по ул. Отке от УТ-36/2</t>
  </si>
  <si>
    <t>Замена трубопровода ХВС на вводе к МКД № 3, по ул. Мира от УТ-18/6</t>
  </si>
  <si>
    <t>Замена трубопровода ХВС на вводе к МКД № 5, по ул. Мира от УТ-19/6</t>
  </si>
  <si>
    <t>Замена трубопровода ХВС на вводе к МКД № 7, по ул. Мира от УТ-20/6</t>
  </si>
  <si>
    <t>Замена трубопровода ХВС на вводе к МКД № 16, по ул. Беринга от УТ-18/1</t>
  </si>
  <si>
    <t>Замена трубопровода ХВС на вводе к МКД № 18, по ул. Беринга от УТ-18а/1</t>
  </si>
  <si>
    <t>Замена трубопровода ХВС на вводе к МКД № 8а, по ул. Полярная от УТ-1/11</t>
  </si>
  <si>
    <t>Замена трубопровода ХВС на вводе к МКД № 10а, по ул. Полярная от УТ-2/11</t>
  </si>
  <si>
    <t>Замена трубопровода ХВС на вводе к МКД № 12а, по ул. Полярная от УТ-3/11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</si>
</sst>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00"/>
    <numFmt numFmtId="167" formatCode="#,##0.0"/>
  </numFmts>
  <fonts count="1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9" fillId="0" borderId="0"/>
    <xf numFmtId="0" fontId="3" fillId="0" borderId="0"/>
    <xf numFmtId="0" fontId="3" fillId="0" borderId="0"/>
    <xf numFmtId="0" fontId="12" fillId="0" borderId="0"/>
  </cellStyleXfs>
  <cellXfs count="233">
    <xf numFmtId="0" fontId="0" fillId="0" borderId="0" xfId="0"/>
    <xf numFmtId="0" fontId="1" fillId="0" borderId="1" xfId="1" applyFont="1" applyBorder="1" applyAlignment="1">
      <alignment horizontal="center"/>
    </xf>
    <xf numFmtId="3" fontId="1" fillId="0" borderId="1" xfId="1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0" xfId="0" applyFont="1"/>
    <xf numFmtId="0" fontId="2" fillId="0" borderId="1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top"/>
    </xf>
    <xf numFmtId="49" fontId="1" fillId="0" borderId="1" xfId="1" applyNumberFormat="1" applyFont="1" applyFill="1" applyBorder="1" applyAlignment="1">
      <alignment horizontal="center" vertical="top"/>
    </xf>
    <xf numFmtId="0" fontId="8" fillId="0" borderId="1" xfId="0" applyFont="1" applyBorder="1"/>
    <xf numFmtId="0" fontId="8" fillId="0" borderId="0" xfId="0" applyFont="1" applyBorder="1"/>
    <xf numFmtId="49" fontId="1" fillId="0" borderId="1" xfId="1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top" wrapText="1"/>
    </xf>
    <xf numFmtId="165" fontId="1" fillId="0" borderId="8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0" fillId="0" borderId="0" xfId="4" applyFont="1"/>
    <xf numFmtId="0" fontId="5" fillId="0" borderId="1" xfId="4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5" fillId="0" borderId="0" xfId="4" applyFont="1"/>
    <xf numFmtId="0" fontId="1" fillId="0" borderId="1" xfId="1" applyFont="1" applyBorder="1" applyAlignment="1">
      <alignment horizontal="left" vertical="center" wrapText="1"/>
    </xf>
    <xf numFmtId="0" fontId="5" fillId="0" borderId="0" xfId="4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7" fillId="0" borderId="0" xfId="4" applyFont="1"/>
    <xf numFmtId="0" fontId="1" fillId="0" borderId="0" xfId="1" applyFont="1" applyBorder="1" applyAlignment="1">
      <alignment horizontal="left"/>
    </xf>
    <xf numFmtId="0" fontId="7" fillId="0" borderId="0" xfId="4" applyFont="1" applyBorder="1" applyAlignment="1">
      <alignment horizontal="left"/>
    </xf>
    <xf numFmtId="164" fontId="1" fillId="0" borderId="5" xfId="5" applyNumberFormat="1" applyFont="1" applyFill="1" applyBorder="1" applyAlignment="1">
      <alignment horizontal="center" vertical="center"/>
    </xf>
    <xf numFmtId="164" fontId="1" fillId="0" borderId="1" xfId="5" applyNumberFormat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1" fillId="0" borderId="0" xfId="1" applyFont="1"/>
    <xf numFmtId="0" fontId="14" fillId="0" borderId="0" xfId="1" applyFont="1" applyAlignment="1">
      <alignment vertical="top"/>
    </xf>
    <xf numFmtId="0" fontId="6" fillId="0" borderId="1" xfId="1" applyFont="1" applyBorder="1" applyAlignment="1">
      <alignment horizontal="center" vertical="top"/>
    </xf>
    <xf numFmtId="0" fontId="8" fillId="0" borderId="23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49" fontId="13" fillId="0" borderId="1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 indent="1"/>
    </xf>
    <xf numFmtId="0" fontId="8" fillId="0" borderId="1" xfId="1" applyFont="1" applyBorder="1" applyAlignment="1">
      <alignment horizontal="left" vertical="center" wrapText="1" indent="2"/>
    </xf>
    <xf numFmtId="0" fontId="8" fillId="0" borderId="1" xfId="1" applyFont="1" applyBorder="1" applyAlignment="1">
      <alignment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13" fillId="0" borderId="1" xfId="1" applyFont="1" applyBorder="1" applyAlignment="1">
      <alignment horizontal="left" vertical="center" wrapText="1" indent="1"/>
    </xf>
    <xf numFmtId="0" fontId="8" fillId="0" borderId="1" xfId="1" applyFont="1" applyBorder="1" applyAlignment="1">
      <alignment horizontal="left" vertical="center" wrapText="1" indent="3"/>
    </xf>
    <xf numFmtId="0" fontId="6" fillId="0" borderId="0" xfId="1" applyFont="1"/>
    <xf numFmtId="49" fontId="1" fillId="2" borderId="1" xfId="1" applyNumberFormat="1" applyFont="1" applyFill="1" applyBorder="1" applyAlignment="1">
      <alignment horizontal="center" vertical="top"/>
    </xf>
    <xf numFmtId="164" fontId="1" fillId="2" borderId="1" xfId="5" applyNumberFormat="1" applyFont="1" applyFill="1" applyBorder="1" applyAlignment="1">
      <alignment horizontal="center" vertical="center"/>
    </xf>
    <xf numFmtId="0" fontId="8" fillId="2" borderId="0" xfId="0" applyFont="1" applyFill="1"/>
    <xf numFmtId="164" fontId="1" fillId="2" borderId="5" xfId="5" applyNumberFormat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/>
    <xf numFmtId="0" fontId="1" fillId="2" borderId="0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/>
    </xf>
    <xf numFmtId="3" fontId="1" fillId="2" borderId="1" xfId="1" applyNumberFormat="1" applyFont="1" applyFill="1" applyBorder="1" applyAlignment="1">
      <alignment horizontal="center"/>
    </xf>
    <xf numFmtId="0" fontId="1" fillId="2" borderId="1" xfId="1" applyFont="1" applyFill="1" applyBorder="1"/>
    <xf numFmtId="3" fontId="1" fillId="2" borderId="0" xfId="1" applyNumberFormat="1" applyFont="1" applyFill="1" applyBorder="1" applyAlignment="1">
      <alignment horizontal="center"/>
    </xf>
    <xf numFmtId="0" fontId="8" fillId="2" borderId="15" xfId="0" applyFont="1" applyFill="1" applyBorder="1"/>
    <xf numFmtId="0" fontId="8" fillId="2" borderId="24" xfId="0" applyFont="1" applyFill="1" applyBorder="1"/>
    <xf numFmtId="0" fontId="8" fillId="2" borderId="12" xfId="0" applyFont="1" applyFill="1" applyBorder="1"/>
    <xf numFmtId="0" fontId="8" fillId="2" borderId="27" xfId="0" applyFont="1" applyFill="1" applyBorder="1"/>
    <xf numFmtId="0" fontId="8" fillId="2" borderId="28" xfId="0" applyFont="1" applyFill="1" applyBorder="1"/>
    <xf numFmtId="0" fontId="8" fillId="0" borderId="6" xfId="0" applyFont="1" applyBorder="1"/>
    <xf numFmtId="0" fontId="8" fillId="2" borderId="6" xfId="0" applyFont="1" applyFill="1" applyBorder="1"/>
    <xf numFmtId="0" fontId="8" fillId="2" borderId="7" xfId="0" applyFont="1" applyFill="1" applyBorder="1"/>
    <xf numFmtId="2" fontId="8" fillId="0" borderId="6" xfId="0" applyNumberFormat="1" applyFont="1" applyBorder="1"/>
    <xf numFmtId="164" fontId="1" fillId="0" borderId="3" xfId="5" applyNumberFormat="1" applyFont="1" applyFill="1" applyBorder="1" applyAlignment="1">
      <alignment horizontal="center" vertical="center"/>
    </xf>
    <xf numFmtId="0" fontId="8" fillId="0" borderId="16" xfId="0" applyFont="1" applyBorder="1"/>
    <xf numFmtId="2" fontId="8" fillId="0" borderId="16" xfId="0" applyNumberFormat="1" applyFont="1" applyBorder="1"/>
    <xf numFmtId="164" fontId="8" fillId="0" borderId="7" xfId="0" applyNumberFormat="1" applyFont="1" applyBorder="1"/>
    <xf numFmtId="2" fontId="8" fillId="0" borderId="7" xfId="0" applyNumberFormat="1" applyFont="1" applyBorder="1"/>
    <xf numFmtId="0" fontId="8" fillId="0" borderId="9" xfId="0" applyFont="1" applyBorder="1"/>
    <xf numFmtId="0" fontId="8" fillId="0" borderId="14" xfId="0" applyFont="1" applyBorder="1"/>
    <xf numFmtId="0" fontId="8" fillId="0" borderId="23" xfId="0" applyFont="1" applyBorder="1"/>
    <xf numFmtId="0" fontId="1" fillId="0" borderId="21" xfId="1" applyFont="1" applyBorder="1" applyAlignment="1">
      <alignment vertical="center" wrapText="1"/>
    </xf>
    <xf numFmtId="0" fontId="1" fillId="0" borderId="0" xfId="1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 vertical="center" wrapText="1"/>
    </xf>
    <xf numFmtId="0" fontId="8" fillId="2" borderId="17" xfId="0" applyFont="1" applyFill="1" applyBorder="1"/>
    <xf numFmtId="0" fontId="8" fillId="2" borderId="29" xfId="0" applyFont="1" applyFill="1" applyBorder="1"/>
    <xf numFmtId="0" fontId="5" fillId="2" borderId="9" xfId="0" applyFont="1" applyFill="1" applyBorder="1" applyAlignment="1"/>
    <xf numFmtId="4" fontId="5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/>
    <xf numFmtId="0" fontId="8" fillId="0" borderId="1" xfId="1" applyFont="1" applyFill="1" applyBorder="1" applyAlignment="1">
      <alignment horizontal="left" vertical="center" wrapText="1" indent="1"/>
    </xf>
    <xf numFmtId="166" fontId="8" fillId="3" borderId="1" xfId="1" applyNumberFormat="1" applyFont="1" applyFill="1" applyBorder="1" applyAlignment="1">
      <alignment horizontal="right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0" xfId="4" applyFont="1" applyAlignment="1">
      <alignment horizontal="center"/>
    </xf>
    <xf numFmtId="0" fontId="11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2" fillId="0" borderId="8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0" fontId="7" fillId="0" borderId="23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left"/>
    </xf>
    <xf numFmtId="0" fontId="1" fillId="0" borderId="5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left"/>
    </xf>
    <xf numFmtId="0" fontId="1" fillId="0" borderId="14" xfId="1" applyFont="1" applyBorder="1" applyAlignment="1">
      <alignment horizontal="left"/>
    </xf>
    <xf numFmtId="0" fontId="1" fillId="0" borderId="23" xfId="1" applyFont="1" applyBorder="1" applyAlignment="1">
      <alignment horizontal="left"/>
    </xf>
    <xf numFmtId="0" fontId="1" fillId="0" borderId="21" xfId="1" applyFont="1" applyFill="1" applyBorder="1" applyAlignment="1">
      <alignment horizontal="left" wrapText="1"/>
    </xf>
    <xf numFmtId="0" fontId="2" fillId="0" borderId="0" xfId="1" applyFont="1" applyBorder="1" applyAlignment="1">
      <alignment horizontal="left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left"/>
    </xf>
    <xf numFmtId="0" fontId="1" fillId="2" borderId="14" xfId="1" applyFont="1" applyFill="1" applyBorder="1" applyAlignment="1">
      <alignment horizontal="left"/>
    </xf>
    <xf numFmtId="0" fontId="1" fillId="2" borderId="23" xfId="1" applyFont="1" applyFill="1" applyBorder="1" applyAlignment="1">
      <alignment horizontal="left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2" borderId="9" xfId="1" applyFont="1" applyFill="1" applyBorder="1" applyAlignment="1">
      <alignment horizontal="left" vertical="center" wrapText="1"/>
    </xf>
    <xf numFmtId="0" fontId="1" fillId="2" borderId="14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wrapText="1"/>
    </xf>
    <xf numFmtId="0" fontId="1" fillId="2" borderId="23" xfId="1" applyFont="1" applyFill="1" applyBorder="1" applyAlignment="1">
      <alignment horizontal="left" vertical="center" wrapText="1"/>
    </xf>
    <xf numFmtId="0" fontId="1" fillId="0" borderId="9" xfId="1" applyFont="1" applyBorder="1" applyAlignment="1">
      <alignment horizontal="left" vertical="center" wrapText="1"/>
    </xf>
    <xf numFmtId="0" fontId="1" fillId="0" borderId="14" xfId="1" applyFont="1" applyBorder="1" applyAlignment="1">
      <alignment horizontal="left" vertical="center" wrapText="1"/>
    </xf>
    <xf numFmtId="0" fontId="1" fillId="0" borderId="23" xfId="1" applyFont="1" applyBorder="1" applyAlignment="1">
      <alignment horizontal="left" vertical="center" wrapText="1"/>
    </xf>
    <xf numFmtId="0" fontId="1" fillId="0" borderId="19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1" fillId="0" borderId="30" xfId="1" applyFont="1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/>
    </xf>
    <xf numFmtId="4" fontId="5" fillId="2" borderId="23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6" fillId="0" borderId="2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6" fontId="6" fillId="0" borderId="0" xfId="1" applyNumberFormat="1" applyFont="1"/>
    <xf numFmtId="167" fontId="8" fillId="3" borderId="1" xfId="1" applyNumberFormat="1" applyFont="1" applyFill="1" applyBorder="1" applyAlignment="1">
      <alignment horizontal="center" vertical="center" wrapText="1"/>
    </xf>
    <xf numFmtId="167" fontId="8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167" fontId="8" fillId="0" borderId="1" xfId="1" applyNumberFormat="1" applyFont="1" applyFill="1" applyBorder="1" applyAlignment="1">
      <alignment horizontal="center" vertical="center" wrapText="1"/>
    </xf>
    <xf numFmtId="167" fontId="8" fillId="2" borderId="1" xfId="1" applyNumberFormat="1" applyFont="1" applyFill="1" applyBorder="1" applyAlignment="1">
      <alignment horizontal="center" vertical="center" wrapText="1"/>
    </xf>
    <xf numFmtId="167" fontId="8" fillId="3" borderId="1" xfId="1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5"/>
    <cellStyle name="Обычный 2_ООО Тепловая компания (печора)" xfId="1"/>
    <cellStyle name="Обычный 5" xfId="2"/>
    <cellStyle name="Обычный_PP_PitWater" xfId="4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view="pageBreakPreview" zoomScale="60" workbookViewId="0">
      <selection sqref="A1:B8"/>
    </sheetView>
  </sheetViews>
  <sheetFormatPr defaultColWidth="9.109375" defaultRowHeight="15.6" x14ac:dyDescent="0.3"/>
  <cols>
    <col min="1" max="1" width="51.33203125" style="64" customWidth="1"/>
    <col min="2" max="2" width="69.44140625" style="64" customWidth="1"/>
    <col min="3" max="3" width="7" style="64" customWidth="1"/>
    <col min="4" max="4" width="6.6640625" style="64" customWidth="1"/>
    <col min="5" max="16384" width="9.109375" style="64"/>
  </cols>
  <sheetData>
    <row r="1" spans="1:2" s="61" customFormat="1" ht="18" x14ac:dyDescent="0.35">
      <c r="A1" s="146" t="s">
        <v>172</v>
      </c>
      <c r="B1" s="146"/>
    </row>
    <row r="2" spans="1:2" s="61" customFormat="1" ht="18" x14ac:dyDescent="0.35">
      <c r="A2" s="147" t="s">
        <v>173</v>
      </c>
      <c r="B2" s="147"/>
    </row>
    <row r="3" spans="1:2" s="61" customFormat="1" ht="18" x14ac:dyDescent="0.35">
      <c r="A3" s="148"/>
      <c r="B3" s="149"/>
    </row>
    <row r="4" spans="1:2" s="61" customFormat="1" ht="18" x14ac:dyDescent="0.35">
      <c r="A4" s="150" t="s">
        <v>113</v>
      </c>
      <c r="B4" s="150"/>
    </row>
    <row r="5" spans="1:2" x14ac:dyDescent="0.3">
      <c r="A5" s="62" t="s">
        <v>114</v>
      </c>
      <c r="B5" s="63" t="s">
        <v>120</v>
      </c>
    </row>
    <row r="6" spans="1:2" x14ac:dyDescent="0.3">
      <c r="A6" s="62" t="s">
        <v>115</v>
      </c>
      <c r="B6" s="65" t="s">
        <v>121</v>
      </c>
    </row>
    <row r="7" spans="1:2" ht="31.2" x14ac:dyDescent="0.3">
      <c r="A7" s="62" t="s">
        <v>116</v>
      </c>
      <c r="B7" s="65" t="s">
        <v>117</v>
      </c>
    </row>
    <row r="8" spans="1:2" x14ac:dyDescent="0.3">
      <c r="A8" s="62" t="s">
        <v>118</v>
      </c>
      <c r="B8" s="63" t="s">
        <v>119</v>
      </c>
    </row>
    <row r="9" spans="1:2" s="68" customFormat="1" x14ac:dyDescent="0.3">
      <c r="A9" s="66"/>
      <c r="B9" s="67"/>
    </row>
    <row r="20" spans="1:3" x14ac:dyDescent="0.3">
      <c r="C20" s="69"/>
    </row>
    <row r="22" spans="1:3" x14ac:dyDescent="0.3">
      <c r="C22" s="70"/>
    </row>
    <row r="25" spans="1:3" s="68" customFormat="1" x14ac:dyDescent="0.3">
      <c r="A25" s="64"/>
      <c r="B25" s="64"/>
      <c r="C25" s="64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="90" zoomScaleNormal="90" workbookViewId="0">
      <selection activeCell="F22" sqref="F22"/>
    </sheetView>
  </sheetViews>
  <sheetFormatPr defaultColWidth="9.109375" defaultRowHeight="13.2" x14ac:dyDescent="0.25"/>
  <cols>
    <col min="1" max="1" width="6.6640625" style="94" customWidth="1"/>
    <col min="2" max="2" width="59.6640625" style="94" customWidth="1"/>
    <col min="3" max="3" width="12.109375" style="94" customWidth="1"/>
    <col min="4" max="4" width="15.21875" style="94" customWidth="1"/>
    <col min="5" max="6" width="13.33203125" style="94" customWidth="1"/>
    <col min="7" max="7" width="14.33203125" style="94" customWidth="1"/>
    <col min="8" max="8" width="14.44140625" style="94" customWidth="1"/>
    <col min="9" max="9" width="14.21875" style="94" customWidth="1"/>
    <col min="10" max="10" width="13.33203125" style="94" customWidth="1"/>
    <col min="11" max="12" width="9.109375" style="94"/>
    <col min="13" max="13" width="19.109375" style="94" customWidth="1"/>
    <col min="14" max="16384" width="9.109375" style="94"/>
  </cols>
  <sheetData>
    <row r="1" spans="1:9" s="75" customFormat="1" ht="30.75" customHeight="1" x14ac:dyDescent="0.35">
      <c r="A1" s="154" t="s">
        <v>122</v>
      </c>
      <c r="B1" s="154"/>
      <c r="C1" s="154"/>
      <c r="D1" s="154"/>
      <c r="E1" s="154"/>
      <c r="F1" s="154"/>
      <c r="G1" s="154"/>
    </row>
    <row r="2" spans="1:9" s="75" customFormat="1" ht="30.75" customHeight="1" x14ac:dyDescent="0.35">
      <c r="A2" s="155" t="s">
        <v>123</v>
      </c>
      <c r="B2" s="155" t="s">
        <v>124</v>
      </c>
      <c r="C2" s="155" t="s">
        <v>9</v>
      </c>
      <c r="D2" s="156" t="s">
        <v>125</v>
      </c>
      <c r="E2" s="156"/>
      <c r="F2" s="156"/>
      <c r="G2" s="156"/>
      <c r="H2" s="156"/>
      <c r="I2" s="156"/>
    </row>
    <row r="3" spans="1:9" s="76" customFormat="1" ht="15" customHeight="1" x14ac:dyDescent="0.25">
      <c r="A3" s="155"/>
      <c r="B3" s="155"/>
      <c r="C3" s="155"/>
      <c r="D3" s="157" t="s">
        <v>33</v>
      </c>
      <c r="E3" s="157"/>
      <c r="F3" s="157"/>
      <c r="G3" s="158"/>
      <c r="H3" s="77" t="s">
        <v>34</v>
      </c>
      <c r="I3" s="77" t="s">
        <v>35</v>
      </c>
    </row>
    <row r="4" spans="1:9" s="76" customFormat="1" ht="15" customHeight="1" x14ac:dyDescent="0.25">
      <c r="A4" s="155"/>
      <c r="B4" s="155"/>
      <c r="C4" s="155"/>
      <c r="D4" s="78" t="s">
        <v>126</v>
      </c>
      <c r="E4" s="151" t="s">
        <v>127</v>
      </c>
      <c r="F4" s="152"/>
      <c r="G4" s="153"/>
      <c r="H4" s="79" t="s">
        <v>126</v>
      </c>
      <c r="I4" s="79" t="s">
        <v>126</v>
      </c>
    </row>
    <row r="5" spans="1:9" s="76" customFormat="1" ht="19.5" customHeight="1" x14ac:dyDescent="0.25">
      <c r="A5" s="155"/>
      <c r="B5" s="155"/>
      <c r="C5" s="155"/>
      <c r="D5" s="78" t="s">
        <v>128</v>
      </c>
      <c r="E5" s="79" t="s">
        <v>129</v>
      </c>
      <c r="F5" s="79" t="s">
        <v>130</v>
      </c>
      <c r="G5" s="79" t="s">
        <v>128</v>
      </c>
      <c r="H5" s="79" t="s">
        <v>128</v>
      </c>
      <c r="I5" s="79" t="s">
        <v>128</v>
      </c>
    </row>
    <row r="6" spans="1:9" s="81" customFormat="1" ht="13.8" x14ac:dyDescent="0.25">
      <c r="A6" s="79">
        <v>1</v>
      </c>
      <c r="B6" s="79">
        <v>2</v>
      </c>
      <c r="C6" s="80">
        <v>3</v>
      </c>
      <c r="D6" s="79">
        <f>C6+1</f>
        <v>4</v>
      </c>
      <c r="E6" s="79">
        <v>5</v>
      </c>
      <c r="F6" s="79">
        <v>6</v>
      </c>
      <c r="G6" s="79">
        <v>7</v>
      </c>
      <c r="H6" s="79">
        <v>8</v>
      </c>
      <c r="I6" s="79">
        <v>9</v>
      </c>
    </row>
    <row r="7" spans="1:9" s="81" customFormat="1" ht="17.25" customHeight="1" x14ac:dyDescent="0.25">
      <c r="A7" s="82" t="s">
        <v>0</v>
      </c>
      <c r="B7" s="83" t="s">
        <v>131</v>
      </c>
      <c r="C7" s="80" t="s">
        <v>20</v>
      </c>
      <c r="D7" s="84">
        <f t="shared" ref="D7:I7" si="0">D8+D9</f>
        <v>0</v>
      </c>
      <c r="E7" s="84">
        <f t="shared" si="0"/>
        <v>0</v>
      </c>
      <c r="F7" s="84">
        <f t="shared" si="0"/>
        <v>0</v>
      </c>
      <c r="G7" s="84">
        <f t="shared" si="0"/>
        <v>0</v>
      </c>
      <c r="H7" s="84">
        <f t="shared" si="0"/>
        <v>0</v>
      </c>
      <c r="I7" s="84">
        <f t="shared" si="0"/>
        <v>0</v>
      </c>
    </row>
    <row r="8" spans="1:9" s="81" customFormat="1" ht="13.8" x14ac:dyDescent="0.25">
      <c r="A8" s="85" t="s">
        <v>14</v>
      </c>
      <c r="B8" s="86" t="s">
        <v>132</v>
      </c>
      <c r="C8" s="80" t="s">
        <v>20</v>
      </c>
      <c r="D8" s="143"/>
      <c r="E8" s="143"/>
      <c r="F8" s="143"/>
      <c r="G8" s="144"/>
      <c r="H8" s="143"/>
      <c r="I8" s="143"/>
    </row>
    <row r="9" spans="1:9" s="81" customFormat="1" ht="13.8" x14ac:dyDescent="0.25">
      <c r="A9" s="85" t="s">
        <v>16</v>
      </c>
      <c r="B9" s="87" t="s">
        <v>133</v>
      </c>
      <c r="C9" s="80" t="s">
        <v>20</v>
      </c>
      <c r="D9" s="144"/>
      <c r="E9" s="144"/>
      <c r="F9" s="144"/>
      <c r="G9" s="144"/>
      <c r="H9" s="144"/>
      <c r="I9" s="144"/>
    </row>
    <row r="10" spans="1:9" s="81" customFormat="1" ht="13.8" x14ac:dyDescent="0.25">
      <c r="A10" s="82" t="s">
        <v>1</v>
      </c>
      <c r="B10" s="83" t="s">
        <v>134</v>
      </c>
      <c r="C10" s="80" t="s">
        <v>20</v>
      </c>
      <c r="D10" s="222">
        <v>1350000</v>
      </c>
      <c r="E10" s="222">
        <v>602126.43000000005</v>
      </c>
      <c r="F10" s="222">
        <v>612366.99</v>
      </c>
      <c r="G10" s="222">
        <f>E10+F10</f>
        <v>1214493.42</v>
      </c>
      <c r="H10" s="222">
        <f>D10</f>
        <v>1350000</v>
      </c>
      <c r="I10" s="222">
        <f>D10</f>
        <v>1350000</v>
      </c>
    </row>
    <row r="11" spans="1:9" s="81" customFormat="1" ht="18.75" customHeight="1" x14ac:dyDescent="0.25">
      <c r="A11" s="85" t="s">
        <v>2</v>
      </c>
      <c r="B11" s="88" t="s">
        <v>135</v>
      </c>
      <c r="C11" s="80" t="s">
        <v>20</v>
      </c>
      <c r="D11" s="222"/>
      <c r="E11" s="222"/>
      <c r="F11" s="222"/>
      <c r="G11" s="222"/>
      <c r="H11" s="222"/>
      <c r="I11" s="222"/>
    </row>
    <row r="12" spans="1:9" s="81" customFormat="1" ht="13.8" x14ac:dyDescent="0.25">
      <c r="A12" s="85" t="s">
        <v>21</v>
      </c>
      <c r="B12" s="88" t="s">
        <v>136</v>
      </c>
      <c r="C12" s="80" t="s">
        <v>20</v>
      </c>
      <c r="D12" s="223">
        <f t="shared" ref="D12:I12" si="1">D7+D10-D11</f>
        <v>1350000</v>
      </c>
      <c r="E12" s="223">
        <f t="shared" si="1"/>
        <v>602126.43000000005</v>
      </c>
      <c r="F12" s="223">
        <f>F7+F10-F11</f>
        <v>612366.99</v>
      </c>
      <c r="G12" s="223">
        <f t="shared" si="1"/>
        <v>1214493.42</v>
      </c>
      <c r="H12" s="223">
        <f t="shared" si="1"/>
        <v>1350000</v>
      </c>
      <c r="I12" s="223">
        <f t="shared" si="1"/>
        <v>1350000</v>
      </c>
    </row>
    <row r="13" spans="1:9" s="81" customFormat="1" ht="13.8" x14ac:dyDescent="0.25">
      <c r="A13" s="85" t="s">
        <v>22</v>
      </c>
      <c r="B13" s="88" t="s">
        <v>137</v>
      </c>
      <c r="C13" s="80" t="s">
        <v>20</v>
      </c>
      <c r="D13" s="223">
        <f t="shared" ref="D13:I13" si="2">D14+D15</f>
        <v>95370</v>
      </c>
      <c r="E13" s="223">
        <f>E14+E15</f>
        <v>29759.834999999999</v>
      </c>
      <c r="F13" s="223">
        <f t="shared" si="2"/>
        <v>62633.058999999994</v>
      </c>
      <c r="G13" s="223">
        <f>G14+G15</f>
        <v>92392.894</v>
      </c>
      <c r="H13" s="223">
        <f t="shared" si="2"/>
        <v>95370</v>
      </c>
      <c r="I13" s="223">
        <f t="shared" si="2"/>
        <v>95370</v>
      </c>
    </row>
    <row r="14" spans="1:9" s="81" customFormat="1" ht="18" customHeight="1" x14ac:dyDescent="0.25">
      <c r="A14" s="85" t="s">
        <v>138</v>
      </c>
      <c r="B14" s="86" t="s">
        <v>139</v>
      </c>
      <c r="C14" s="80" t="s">
        <v>20</v>
      </c>
      <c r="D14" s="222">
        <v>95370</v>
      </c>
      <c r="E14" s="222">
        <f>42750.977-12991.142</f>
        <v>29759.834999999999</v>
      </c>
      <c r="F14" s="222">
        <f>43478.056+19155.003</f>
        <v>62633.058999999994</v>
      </c>
      <c r="G14" s="222">
        <f>E14+F14</f>
        <v>92392.894</v>
      </c>
      <c r="H14" s="222">
        <f>D14</f>
        <v>95370</v>
      </c>
      <c r="I14" s="222">
        <f>D14</f>
        <v>95370</v>
      </c>
    </row>
    <row r="15" spans="1:9" s="81" customFormat="1" ht="18" customHeight="1" x14ac:dyDescent="0.25">
      <c r="A15" s="85" t="s">
        <v>140</v>
      </c>
      <c r="B15" s="86" t="s">
        <v>141</v>
      </c>
      <c r="C15" s="80" t="s">
        <v>20</v>
      </c>
      <c r="D15" s="222"/>
      <c r="E15" s="222"/>
      <c r="F15" s="222"/>
      <c r="G15" s="222"/>
      <c r="H15" s="222"/>
      <c r="I15" s="222"/>
    </row>
    <row r="16" spans="1:9" s="90" customFormat="1" ht="18" customHeight="1" x14ac:dyDescent="0.25">
      <c r="A16" s="82" t="s">
        <v>26</v>
      </c>
      <c r="B16" s="83" t="s">
        <v>142</v>
      </c>
      <c r="C16" s="89" t="s">
        <v>20</v>
      </c>
      <c r="D16" s="224">
        <f t="shared" ref="D16:I16" si="3">D12-D13</f>
        <v>1254630</v>
      </c>
      <c r="E16" s="224">
        <f>E12-E13</f>
        <v>572366.59500000009</v>
      </c>
      <c r="F16" s="224">
        <f>F12-F13</f>
        <v>549733.93099999998</v>
      </c>
      <c r="G16" s="224">
        <f>G12-G13</f>
        <v>1122100.5259999998</v>
      </c>
      <c r="H16" s="224">
        <f t="shared" si="3"/>
        <v>1254630</v>
      </c>
      <c r="I16" s="224">
        <f t="shared" si="3"/>
        <v>1254630</v>
      </c>
    </row>
    <row r="17" spans="1:13" s="81" customFormat="1" ht="18.75" customHeight="1" x14ac:dyDescent="0.25">
      <c r="A17" s="85" t="s">
        <v>27</v>
      </c>
      <c r="B17" s="88" t="s">
        <v>143</v>
      </c>
      <c r="C17" s="80" t="s">
        <v>20</v>
      </c>
      <c r="D17" s="223">
        <f t="shared" ref="D17:I17" si="4">D18+D19+D20</f>
        <v>442982.6</v>
      </c>
      <c r="E17" s="223">
        <f t="shared" si="4"/>
        <v>196679.96799999999</v>
      </c>
      <c r="F17" s="223">
        <f>F18+F19+F20</f>
        <v>218550.56200000001</v>
      </c>
      <c r="G17" s="225">
        <f>G18+G19+G20</f>
        <v>415230.53</v>
      </c>
      <c r="H17" s="223">
        <f t="shared" si="4"/>
        <v>442982.6</v>
      </c>
      <c r="I17" s="223">
        <f t="shared" si="4"/>
        <v>442982.6</v>
      </c>
    </row>
    <row r="18" spans="1:13" s="81" customFormat="1" ht="18" customHeight="1" x14ac:dyDescent="0.25">
      <c r="A18" s="85" t="s">
        <v>144</v>
      </c>
      <c r="B18" s="86" t="s">
        <v>145</v>
      </c>
      <c r="C18" s="80" t="s">
        <v>20</v>
      </c>
      <c r="D18" s="222">
        <v>427052.5</v>
      </c>
      <c r="E18" s="222">
        <v>188257.682</v>
      </c>
      <c r="F18" s="222">
        <v>162736.61300000001</v>
      </c>
      <c r="G18" s="222">
        <f>E18+F18</f>
        <v>350994.29500000004</v>
      </c>
      <c r="H18" s="222">
        <f>D18</f>
        <v>427052.5</v>
      </c>
      <c r="I18" s="222">
        <f>D18</f>
        <v>427052.5</v>
      </c>
    </row>
    <row r="19" spans="1:13" s="81" customFormat="1" ht="13.8" x14ac:dyDescent="0.25">
      <c r="A19" s="85" t="s">
        <v>146</v>
      </c>
      <c r="B19" s="86" t="s">
        <v>147</v>
      </c>
      <c r="C19" s="80" t="s">
        <v>20</v>
      </c>
      <c r="D19" s="222"/>
      <c r="E19" s="222"/>
      <c r="F19" s="222"/>
      <c r="G19" s="222">
        <f>E19+F19</f>
        <v>0</v>
      </c>
      <c r="H19" s="222">
        <f>D19</f>
        <v>0</v>
      </c>
      <c r="I19" s="222">
        <f>D19</f>
        <v>0</v>
      </c>
    </row>
    <row r="20" spans="1:13" s="81" customFormat="1" ht="13.8" x14ac:dyDescent="0.25">
      <c r="A20" s="85" t="s">
        <v>148</v>
      </c>
      <c r="B20" s="142" t="s">
        <v>149</v>
      </c>
      <c r="C20" s="80" t="s">
        <v>20</v>
      </c>
      <c r="D20" s="222">
        <v>15930.1</v>
      </c>
      <c r="E20" s="222">
        <v>8422.2860000000001</v>
      </c>
      <c r="F20" s="222">
        <v>55813.949000000001</v>
      </c>
      <c r="G20" s="222">
        <f>E20+F20</f>
        <v>64236.235000000001</v>
      </c>
      <c r="H20" s="222">
        <f>D20</f>
        <v>15930.1</v>
      </c>
      <c r="I20" s="222">
        <f>D20</f>
        <v>15930.1</v>
      </c>
    </row>
    <row r="21" spans="1:13" s="81" customFormat="1" ht="13.8" x14ac:dyDescent="0.25">
      <c r="A21" s="82" t="s">
        <v>29</v>
      </c>
      <c r="B21" s="83" t="s">
        <v>150</v>
      </c>
      <c r="C21" s="80" t="s">
        <v>20</v>
      </c>
      <c r="D21" s="226">
        <f t="shared" ref="D21:I21" si="5">D16-D17</f>
        <v>811647.4</v>
      </c>
      <c r="E21" s="223">
        <f>E16-E17</f>
        <v>375686.62700000009</v>
      </c>
      <c r="F21" s="223">
        <f>F16-F17</f>
        <v>331183.36899999995</v>
      </c>
      <c r="G21" s="225">
        <f t="shared" si="5"/>
        <v>706869.99599999981</v>
      </c>
      <c r="H21" s="223">
        <f t="shared" si="5"/>
        <v>811647.4</v>
      </c>
      <c r="I21" s="223">
        <f t="shared" si="5"/>
        <v>811647.4</v>
      </c>
    </row>
    <row r="22" spans="1:13" s="81" customFormat="1" ht="13.8" x14ac:dyDescent="0.25">
      <c r="A22" s="82"/>
      <c r="B22" s="91" t="s">
        <v>151</v>
      </c>
      <c r="C22" s="80"/>
      <c r="D22" s="226">
        <f>D23+D30+D33</f>
        <v>811647.4</v>
      </c>
      <c r="E22" s="223">
        <f>E23+E30+E33</f>
        <v>375686.62699999998</v>
      </c>
      <c r="F22" s="223">
        <f>F23+F30+F33</f>
        <v>331183.36900000001</v>
      </c>
      <c r="G22" s="223">
        <f t="shared" ref="G22:I22" si="6">G23+G30+G33</f>
        <v>706869.99600000004</v>
      </c>
      <c r="H22" s="223">
        <f t="shared" si="6"/>
        <v>811647.4</v>
      </c>
      <c r="I22" s="223">
        <f t="shared" si="6"/>
        <v>811647.4</v>
      </c>
    </row>
    <row r="23" spans="1:13" s="90" customFormat="1" ht="13.8" x14ac:dyDescent="0.25">
      <c r="A23" s="82" t="s">
        <v>152</v>
      </c>
      <c r="B23" s="83" t="s">
        <v>153</v>
      </c>
      <c r="C23" s="89" t="s">
        <v>20</v>
      </c>
      <c r="D23" s="224">
        <f t="shared" ref="D23:I23" si="7">D24+D27</f>
        <v>524064.9</v>
      </c>
      <c r="E23" s="224">
        <f t="shared" si="7"/>
        <v>235655.72500000001</v>
      </c>
      <c r="F23" s="224">
        <f t="shared" si="7"/>
        <v>194503.60800000001</v>
      </c>
      <c r="G23" s="224">
        <f t="shared" si="7"/>
        <v>430159.33299999998</v>
      </c>
      <c r="H23" s="224">
        <f t="shared" si="7"/>
        <v>524064.9</v>
      </c>
      <c r="I23" s="224">
        <f t="shared" si="7"/>
        <v>524064.9</v>
      </c>
    </row>
    <row r="24" spans="1:13" s="81" customFormat="1" ht="15.75" customHeight="1" x14ac:dyDescent="0.25">
      <c r="A24" s="85"/>
      <c r="B24" s="86" t="s">
        <v>154</v>
      </c>
      <c r="C24" s="80" t="s">
        <v>20</v>
      </c>
      <c r="D24" s="223">
        <v>497964.9</v>
      </c>
      <c r="E24" s="223">
        <f t="shared" ref="E24:G24" si="8">E25+E26</f>
        <v>221281.951</v>
      </c>
      <c r="F24" s="223">
        <f t="shared" si="8"/>
        <v>185862.837</v>
      </c>
      <c r="G24" s="223">
        <f t="shared" si="8"/>
        <v>407144.788</v>
      </c>
      <c r="H24" s="223">
        <f>D24</f>
        <v>497964.9</v>
      </c>
      <c r="I24" s="223">
        <f>D24</f>
        <v>497964.9</v>
      </c>
    </row>
    <row r="25" spans="1:13" s="81" customFormat="1" ht="13.8" x14ac:dyDescent="0.25">
      <c r="A25" s="85"/>
      <c r="B25" s="87" t="s">
        <v>155</v>
      </c>
      <c r="C25" s="80" t="s">
        <v>20</v>
      </c>
      <c r="D25" s="222">
        <f>D24</f>
        <v>497964.9</v>
      </c>
      <c r="E25" s="222">
        <v>221281.951</v>
      </c>
      <c r="F25" s="222">
        <v>185862.837</v>
      </c>
      <c r="G25" s="222">
        <f>E25+F25</f>
        <v>407144.788</v>
      </c>
      <c r="H25" s="222">
        <f>H24</f>
        <v>497964.9</v>
      </c>
      <c r="I25" s="222">
        <f>I24</f>
        <v>497964.9</v>
      </c>
    </row>
    <row r="26" spans="1:13" s="81" customFormat="1" ht="13.8" x14ac:dyDescent="0.25">
      <c r="A26" s="85"/>
      <c r="B26" s="87" t="s">
        <v>156</v>
      </c>
      <c r="C26" s="80" t="s">
        <v>20</v>
      </c>
      <c r="D26" s="222"/>
      <c r="E26" s="222"/>
      <c r="F26" s="222"/>
      <c r="G26" s="222">
        <f>E26+F26</f>
        <v>0</v>
      </c>
      <c r="H26" s="222"/>
      <c r="I26" s="222"/>
    </row>
    <row r="27" spans="1:13" s="81" customFormat="1" ht="13.8" x14ac:dyDescent="0.25">
      <c r="A27" s="85" t="s">
        <v>157</v>
      </c>
      <c r="B27" s="86" t="s">
        <v>158</v>
      </c>
      <c r="C27" s="80" t="s">
        <v>20</v>
      </c>
      <c r="D27" s="223">
        <v>26100</v>
      </c>
      <c r="E27" s="223">
        <f>E28+E29</f>
        <v>14373.774000000001</v>
      </c>
      <c r="F27" s="223">
        <f>F28+F29</f>
        <v>8640.7709999999988</v>
      </c>
      <c r="G27" s="223">
        <f>G28+G29</f>
        <v>23014.544999999998</v>
      </c>
      <c r="H27" s="223">
        <f>D27</f>
        <v>26100</v>
      </c>
      <c r="I27" s="223">
        <f>D27</f>
        <v>26100</v>
      </c>
    </row>
    <row r="28" spans="1:13" s="81" customFormat="1" ht="13.8" x14ac:dyDescent="0.25">
      <c r="A28" s="85"/>
      <c r="B28" s="87" t="s">
        <v>155</v>
      </c>
      <c r="C28" s="80" t="s">
        <v>20</v>
      </c>
      <c r="D28" s="222">
        <f>D27</f>
        <v>26100</v>
      </c>
      <c r="E28" s="222">
        <v>14373.774000000001</v>
      </c>
      <c r="F28" s="222">
        <v>8640.7709999999988</v>
      </c>
      <c r="G28" s="222">
        <f>E28+F28</f>
        <v>23014.544999999998</v>
      </c>
      <c r="H28" s="222">
        <f>H27</f>
        <v>26100</v>
      </c>
      <c r="I28" s="222">
        <f>I27</f>
        <v>26100</v>
      </c>
    </row>
    <row r="29" spans="1:13" s="81" customFormat="1" ht="13.8" x14ac:dyDescent="0.25">
      <c r="A29" s="85"/>
      <c r="B29" s="87" t="s">
        <v>156</v>
      </c>
      <c r="C29" s="80" t="s">
        <v>20</v>
      </c>
      <c r="D29" s="222"/>
      <c r="E29" s="222"/>
      <c r="F29" s="222"/>
      <c r="G29" s="222">
        <f>E29+F29</f>
        <v>0</v>
      </c>
      <c r="H29" s="222"/>
      <c r="I29" s="222"/>
    </row>
    <row r="30" spans="1:13" s="90" customFormat="1" ht="13.8" x14ac:dyDescent="0.25">
      <c r="A30" s="82" t="s">
        <v>30</v>
      </c>
      <c r="B30" s="92" t="s">
        <v>159</v>
      </c>
      <c r="C30" s="89" t="s">
        <v>20</v>
      </c>
      <c r="D30" s="224">
        <v>142103.6</v>
      </c>
      <c r="E30" s="224">
        <f>E31+E32</f>
        <v>69611.069000000003</v>
      </c>
      <c r="F30" s="224">
        <f>F31+F32</f>
        <v>67329.168000000005</v>
      </c>
      <c r="G30" s="224">
        <f>G31+G32</f>
        <v>136940.23700000002</v>
      </c>
      <c r="H30" s="224">
        <f>D30</f>
        <v>142103.6</v>
      </c>
      <c r="I30" s="224">
        <f>D30</f>
        <v>142103.6</v>
      </c>
      <c r="M30" s="81"/>
    </row>
    <row r="31" spans="1:13" s="81" customFormat="1" ht="13.8" x14ac:dyDescent="0.25">
      <c r="A31" s="85"/>
      <c r="B31" s="87" t="s">
        <v>155</v>
      </c>
      <c r="C31" s="80" t="s">
        <v>20</v>
      </c>
      <c r="D31" s="222">
        <f>D30</f>
        <v>142103.6</v>
      </c>
      <c r="E31" s="222">
        <v>69611.069000000003</v>
      </c>
      <c r="F31" s="222">
        <v>67329.168000000005</v>
      </c>
      <c r="G31" s="222">
        <f>E31+F31</f>
        <v>136940.23700000002</v>
      </c>
      <c r="H31" s="222">
        <f>H30</f>
        <v>142103.6</v>
      </c>
      <c r="I31" s="222">
        <f>I30</f>
        <v>142103.6</v>
      </c>
    </row>
    <row r="32" spans="1:13" s="81" customFormat="1" ht="13.8" x14ac:dyDescent="0.25">
      <c r="A32" s="85"/>
      <c r="B32" s="93" t="s">
        <v>160</v>
      </c>
      <c r="C32" s="80" t="s">
        <v>20</v>
      </c>
      <c r="D32" s="222"/>
      <c r="E32" s="222"/>
      <c r="F32" s="222"/>
      <c r="G32" s="222">
        <f>E32+F32</f>
        <v>0</v>
      </c>
      <c r="H32" s="222"/>
      <c r="I32" s="222"/>
    </row>
    <row r="33" spans="1:13" s="90" customFormat="1" ht="13.8" x14ac:dyDescent="0.25">
      <c r="A33" s="82" t="s">
        <v>161</v>
      </c>
      <c r="B33" s="92" t="s">
        <v>3</v>
      </c>
      <c r="C33" s="89" t="s">
        <v>20</v>
      </c>
      <c r="D33" s="224">
        <v>145478.9</v>
      </c>
      <c r="E33" s="224">
        <f>E34+E35</f>
        <v>70419.833000000013</v>
      </c>
      <c r="F33" s="224">
        <f>F34+F35</f>
        <v>69350.593000000008</v>
      </c>
      <c r="G33" s="224">
        <f>G34+G35</f>
        <v>139770.42600000004</v>
      </c>
      <c r="H33" s="224">
        <f>D33</f>
        <v>145478.9</v>
      </c>
      <c r="I33" s="224">
        <f>D33</f>
        <v>145478.9</v>
      </c>
      <c r="M33" s="81"/>
    </row>
    <row r="34" spans="1:13" s="81" customFormat="1" ht="13.8" x14ac:dyDescent="0.25">
      <c r="A34" s="85"/>
      <c r="B34" s="87" t="s">
        <v>155</v>
      </c>
      <c r="C34" s="80" t="s">
        <v>20</v>
      </c>
      <c r="D34" s="222">
        <f>D33</f>
        <v>145478.9</v>
      </c>
      <c r="E34" s="222">
        <v>70419.833000000013</v>
      </c>
      <c r="F34" s="222">
        <v>69350.593000000008</v>
      </c>
      <c r="G34" s="222">
        <f>E34+F34</f>
        <v>139770.42600000004</v>
      </c>
      <c r="H34" s="222">
        <f>H33</f>
        <v>145478.9</v>
      </c>
      <c r="I34" s="222">
        <f>I33</f>
        <v>145478.9</v>
      </c>
    </row>
    <row r="35" spans="1:13" s="81" customFormat="1" ht="13.8" x14ac:dyDescent="0.25">
      <c r="A35" s="85"/>
      <c r="B35" s="87" t="s">
        <v>162</v>
      </c>
      <c r="C35" s="80" t="s">
        <v>20</v>
      </c>
      <c r="D35" s="227"/>
      <c r="E35" s="227"/>
      <c r="F35" s="227"/>
      <c r="G35" s="222"/>
      <c r="H35" s="227"/>
      <c r="I35" s="227"/>
    </row>
    <row r="36" spans="1:13" x14ac:dyDescent="0.25">
      <c r="M36" s="81"/>
    </row>
    <row r="37" spans="1:13" x14ac:dyDescent="0.25">
      <c r="E37" s="221"/>
      <c r="F37" s="221"/>
      <c r="G37" s="221"/>
      <c r="M37" s="81"/>
    </row>
  </sheetData>
  <mergeCells count="7">
    <mergeCell ref="E4:G4"/>
    <mergeCell ref="A1:G1"/>
    <mergeCell ref="A2:A5"/>
    <mergeCell ref="B2:B5"/>
    <mergeCell ref="C2:C5"/>
    <mergeCell ref="D2:I2"/>
    <mergeCell ref="D3:G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79"/>
  <sheetViews>
    <sheetView view="pageBreakPreview" topLeftCell="A63" zoomScale="80" zoomScaleSheetLayoutView="80" workbookViewId="0">
      <selection activeCell="I79" sqref="I79"/>
    </sheetView>
  </sheetViews>
  <sheetFormatPr defaultColWidth="9.109375" defaultRowHeight="13.8" x14ac:dyDescent="0.25"/>
  <cols>
    <col min="1" max="1" width="5.88671875" style="16" customWidth="1"/>
    <col min="2" max="2" width="32.88671875" style="16" customWidth="1"/>
    <col min="3" max="3" width="11.88671875" style="16" customWidth="1"/>
    <col min="4" max="6" width="14.109375" style="16" customWidth="1"/>
    <col min="7" max="7" width="49.109375" style="16" customWidth="1"/>
    <col min="8" max="8" width="13.6640625" style="16" customWidth="1"/>
    <col min="9" max="9" width="11.6640625" style="16" customWidth="1"/>
    <col min="10" max="16384" width="9.109375" style="16"/>
  </cols>
  <sheetData>
    <row r="1" spans="1:11" ht="17.25" customHeight="1" x14ac:dyDescent="0.25"/>
    <row r="2" spans="1:11" ht="68.400000000000006" customHeight="1" x14ac:dyDescent="0.25">
      <c r="A2" s="185" t="s">
        <v>174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1" ht="30.75" customHeight="1" x14ac:dyDescent="0.25">
      <c r="A3" s="184" t="s">
        <v>163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</row>
    <row r="4" spans="1:11" ht="15.6" x14ac:dyDescent="0.25">
      <c r="A4" s="199" t="s">
        <v>167</v>
      </c>
      <c r="B4" s="159" t="s">
        <v>168</v>
      </c>
      <c r="C4" s="160"/>
      <c r="D4" s="160"/>
      <c r="E4" s="160"/>
      <c r="F4" s="161"/>
      <c r="G4" s="159" t="s">
        <v>169</v>
      </c>
      <c r="H4" s="160"/>
      <c r="I4" s="160"/>
      <c r="J4" s="160"/>
      <c r="K4" s="161"/>
    </row>
    <row r="5" spans="1:11" ht="93.6" x14ac:dyDescent="0.25">
      <c r="A5" s="200"/>
      <c r="B5" s="163" t="s">
        <v>4</v>
      </c>
      <c r="C5" s="164"/>
      <c r="D5" s="165"/>
      <c r="E5" s="57" t="s">
        <v>32</v>
      </c>
      <c r="F5" s="57" t="s">
        <v>6</v>
      </c>
      <c r="G5" s="73" t="s">
        <v>4</v>
      </c>
      <c r="H5" s="73" t="s">
        <v>5</v>
      </c>
      <c r="I5" s="162" t="s">
        <v>170</v>
      </c>
      <c r="J5" s="162"/>
      <c r="K5" s="162"/>
    </row>
    <row r="6" spans="1:11" ht="15.6" x14ac:dyDescent="0.25">
      <c r="A6" s="57">
        <v>1</v>
      </c>
      <c r="B6" s="163">
        <v>2</v>
      </c>
      <c r="C6" s="164">
        <v>3</v>
      </c>
      <c r="D6" s="165">
        <v>4</v>
      </c>
      <c r="E6" s="57">
        <v>3</v>
      </c>
      <c r="F6" s="57">
        <v>4</v>
      </c>
      <c r="G6" s="73">
        <v>5</v>
      </c>
      <c r="H6" s="73">
        <f>G6+1</f>
        <v>6</v>
      </c>
      <c r="I6" s="163">
        <f>H6+1</f>
        <v>7</v>
      </c>
      <c r="J6" s="164"/>
      <c r="K6" s="165"/>
    </row>
    <row r="7" spans="1:11" ht="35.25" customHeight="1" x14ac:dyDescent="0.25">
      <c r="A7" s="23" t="s">
        <v>0</v>
      </c>
      <c r="B7" s="193" t="s">
        <v>36</v>
      </c>
      <c r="C7" s="194"/>
      <c r="D7" s="195">
        <v>2382.3000000000002</v>
      </c>
      <c r="E7" s="186" t="s">
        <v>33</v>
      </c>
      <c r="F7" s="55">
        <v>1271.0999999999999</v>
      </c>
      <c r="G7" s="230" t="s">
        <v>202</v>
      </c>
      <c r="H7" s="203" t="s">
        <v>33</v>
      </c>
      <c r="I7" s="228">
        <v>77.605000000000004</v>
      </c>
      <c r="J7" s="228"/>
      <c r="K7" s="228"/>
    </row>
    <row r="8" spans="1:11" ht="33" customHeight="1" x14ac:dyDescent="0.25">
      <c r="A8" s="23" t="s">
        <v>1</v>
      </c>
      <c r="B8" s="193" t="s">
        <v>112</v>
      </c>
      <c r="C8" s="194"/>
      <c r="D8" s="195">
        <v>1328.4</v>
      </c>
      <c r="E8" s="187"/>
      <c r="F8" s="55">
        <v>708.8</v>
      </c>
      <c r="G8" s="230" t="s">
        <v>203</v>
      </c>
      <c r="H8" s="204"/>
      <c r="I8" s="228">
        <v>77.605000000000004</v>
      </c>
      <c r="J8" s="228"/>
      <c r="K8" s="228"/>
    </row>
    <row r="9" spans="1:11" ht="33.75" customHeight="1" x14ac:dyDescent="0.25">
      <c r="A9" s="23" t="s">
        <v>2</v>
      </c>
      <c r="B9" s="193" t="s">
        <v>37</v>
      </c>
      <c r="C9" s="194"/>
      <c r="D9" s="195">
        <v>292</v>
      </c>
      <c r="E9" s="187"/>
      <c r="F9" s="55">
        <v>183.9</v>
      </c>
      <c r="G9" s="230" t="s">
        <v>204</v>
      </c>
      <c r="H9" s="204"/>
      <c r="I9" s="228">
        <v>524.87300000000005</v>
      </c>
      <c r="J9" s="228"/>
      <c r="K9" s="228"/>
    </row>
    <row r="10" spans="1:11" ht="32.25" customHeight="1" x14ac:dyDescent="0.25">
      <c r="A10" s="23" t="s">
        <v>21</v>
      </c>
      <c r="B10" s="193" t="s">
        <v>38</v>
      </c>
      <c r="C10" s="194"/>
      <c r="D10" s="195">
        <v>597.70000000000005</v>
      </c>
      <c r="E10" s="187"/>
      <c r="F10" s="55">
        <v>376.3</v>
      </c>
      <c r="G10" s="230" t="s">
        <v>205</v>
      </c>
      <c r="H10" s="204"/>
      <c r="I10" s="228">
        <v>107.209</v>
      </c>
      <c r="J10" s="228"/>
      <c r="K10" s="228"/>
    </row>
    <row r="11" spans="1:11" ht="33" customHeight="1" x14ac:dyDescent="0.25">
      <c r="A11" s="23" t="s">
        <v>22</v>
      </c>
      <c r="B11" s="193" t="s">
        <v>39</v>
      </c>
      <c r="C11" s="194"/>
      <c r="D11" s="195">
        <v>473.2</v>
      </c>
      <c r="E11" s="187"/>
      <c r="F11" s="55">
        <v>297.89999999999998</v>
      </c>
      <c r="G11" s="230" t="s">
        <v>206</v>
      </c>
      <c r="H11" s="204"/>
      <c r="I11" s="228">
        <v>156.47200000000001</v>
      </c>
      <c r="J11" s="228"/>
      <c r="K11" s="228"/>
    </row>
    <row r="12" spans="1:11" ht="31.2" x14ac:dyDescent="0.25">
      <c r="A12" s="23" t="s">
        <v>26</v>
      </c>
      <c r="B12" s="193" t="s">
        <v>40</v>
      </c>
      <c r="C12" s="194"/>
      <c r="D12" s="195">
        <v>232</v>
      </c>
      <c r="E12" s="187"/>
      <c r="F12" s="55">
        <v>146.1</v>
      </c>
      <c r="G12" s="230" t="s">
        <v>207</v>
      </c>
      <c r="H12" s="204"/>
      <c r="I12" s="228">
        <v>134.119</v>
      </c>
      <c r="J12" s="228"/>
      <c r="K12" s="228"/>
    </row>
    <row r="13" spans="1:11" ht="31.2" x14ac:dyDescent="0.25">
      <c r="A13" s="23" t="s">
        <v>29</v>
      </c>
      <c r="B13" s="193" t="s">
        <v>41</v>
      </c>
      <c r="C13" s="194"/>
      <c r="D13" s="195">
        <v>181.1</v>
      </c>
      <c r="E13" s="187"/>
      <c r="F13" s="55">
        <v>114.1</v>
      </c>
      <c r="G13" s="230" t="s">
        <v>208</v>
      </c>
      <c r="H13" s="204"/>
      <c r="I13" s="228">
        <v>138.78299999999999</v>
      </c>
      <c r="J13" s="228"/>
      <c r="K13" s="228"/>
    </row>
    <row r="14" spans="1:11" ht="31.2" x14ac:dyDescent="0.25">
      <c r="A14" s="23" t="s">
        <v>69</v>
      </c>
      <c r="B14" s="193" t="s">
        <v>42</v>
      </c>
      <c r="C14" s="194"/>
      <c r="D14" s="195">
        <v>145.4</v>
      </c>
      <c r="E14" s="187"/>
      <c r="F14" s="55">
        <v>91.5</v>
      </c>
      <c r="G14" s="230" t="s">
        <v>209</v>
      </c>
      <c r="H14" s="204"/>
      <c r="I14" s="228">
        <v>138.78299999999999</v>
      </c>
      <c r="J14" s="228"/>
      <c r="K14" s="228"/>
    </row>
    <row r="15" spans="1:11" ht="31.2" x14ac:dyDescent="0.25">
      <c r="A15" s="23" t="s">
        <v>70</v>
      </c>
      <c r="B15" s="193" t="s">
        <v>43</v>
      </c>
      <c r="C15" s="194"/>
      <c r="D15" s="195">
        <v>145.4</v>
      </c>
      <c r="E15" s="187"/>
      <c r="F15" s="55">
        <v>91.5</v>
      </c>
      <c r="G15" s="231" t="s">
        <v>210</v>
      </c>
      <c r="H15" s="204"/>
      <c r="I15" s="229">
        <v>59.68</v>
      </c>
      <c r="J15" s="229"/>
      <c r="K15" s="229"/>
    </row>
    <row r="16" spans="1:11" ht="31.2" x14ac:dyDescent="0.25">
      <c r="A16" s="23" t="s">
        <v>71</v>
      </c>
      <c r="B16" s="193" t="s">
        <v>44</v>
      </c>
      <c r="C16" s="194"/>
      <c r="D16" s="195">
        <v>829.9</v>
      </c>
      <c r="E16" s="188"/>
      <c r="F16" s="55">
        <v>522.5</v>
      </c>
      <c r="G16" s="231" t="s">
        <v>211</v>
      </c>
      <c r="H16" s="204"/>
      <c r="I16" s="229">
        <v>89.52</v>
      </c>
      <c r="J16" s="229"/>
      <c r="K16" s="229"/>
    </row>
    <row r="17" spans="1:11" ht="31.2" x14ac:dyDescent="0.25">
      <c r="A17" s="22" t="s">
        <v>72</v>
      </c>
      <c r="B17" s="65"/>
      <c r="C17" s="65"/>
      <c r="D17" s="65"/>
      <c r="E17" s="145"/>
      <c r="F17" s="55"/>
      <c r="G17" s="231" t="s">
        <v>212</v>
      </c>
      <c r="H17" s="204"/>
      <c r="I17" s="229">
        <v>89.52</v>
      </c>
      <c r="J17" s="229"/>
      <c r="K17" s="229"/>
    </row>
    <row r="18" spans="1:11" ht="31.2" x14ac:dyDescent="0.25">
      <c r="A18" s="22" t="s">
        <v>73</v>
      </c>
      <c r="B18" s="65"/>
      <c r="C18" s="65"/>
      <c r="D18" s="65"/>
      <c r="E18" s="145"/>
      <c r="F18" s="55"/>
      <c r="G18" s="231" t="s">
        <v>213</v>
      </c>
      <c r="H18" s="204"/>
      <c r="I18" s="229">
        <v>59.68</v>
      </c>
      <c r="J18" s="229"/>
      <c r="K18" s="229"/>
    </row>
    <row r="19" spans="1:11" ht="31.2" x14ac:dyDescent="0.25">
      <c r="A19" s="22" t="s">
        <v>74</v>
      </c>
      <c r="B19" s="65"/>
      <c r="C19" s="65"/>
      <c r="D19" s="65"/>
      <c r="E19" s="145"/>
      <c r="F19" s="55"/>
      <c r="G19" s="231" t="s">
        <v>214</v>
      </c>
      <c r="H19" s="204"/>
      <c r="I19" s="229">
        <v>89.52</v>
      </c>
      <c r="J19" s="229"/>
      <c r="K19" s="229"/>
    </row>
    <row r="20" spans="1:11" ht="31.2" x14ac:dyDescent="0.25">
      <c r="A20" s="22" t="s">
        <v>75</v>
      </c>
      <c r="B20" s="65"/>
      <c r="C20" s="65"/>
      <c r="D20" s="65"/>
      <c r="E20" s="145"/>
      <c r="F20" s="55"/>
      <c r="G20" s="231" t="s">
        <v>215</v>
      </c>
      <c r="H20" s="204"/>
      <c r="I20" s="229">
        <v>119.36</v>
      </c>
      <c r="J20" s="229"/>
      <c r="K20" s="229"/>
    </row>
    <row r="21" spans="1:11" ht="31.2" x14ac:dyDescent="0.25">
      <c r="A21" s="22" t="s">
        <v>76</v>
      </c>
      <c r="B21" s="65"/>
      <c r="C21" s="65"/>
      <c r="D21" s="65"/>
      <c r="E21" s="145"/>
      <c r="F21" s="55"/>
      <c r="G21" s="231" t="s">
        <v>216</v>
      </c>
      <c r="H21" s="204"/>
      <c r="I21" s="229">
        <v>89.52</v>
      </c>
      <c r="J21" s="229"/>
      <c r="K21" s="229"/>
    </row>
    <row r="22" spans="1:11" ht="31.2" x14ac:dyDescent="0.25">
      <c r="A22" s="22" t="s">
        <v>77</v>
      </c>
      <c r="B22" s="65"/>
      <c r="C22" s="65"/>
      <c r="D22" s="65"/>
      <c r="E22" s="145"/>
      <c r="F22" s="55"/>
      <c r="G22" s="232" t="s">
        <v>217</v>
      </c>
      <c r="H22" s="204"/>
      <c r="I22" s="229">
        <v>59.68</v>
      </c>
      <c r="J22" s="229"/>
      <c r="K22" s="229"/>
    </row>
    <row r="23" spans="1:11" ht="31.2" x14ac:dyDescent="0.25">
      <c r="A23" s="22" t="s">
        <v>78</v>
      </c>
      <c r="B23" s="65"/>
      <c r="C23" s="65"/>
      <c r="D23" s="65"/>
      <c r="E23" s="145"/>
      <c r="F23" s="55"/>
      <c r="G23" s="231" t="s">
        <v>218</v>
      </c>
      <c r="H23" s="204"/>
      <c r="I23" s="229">
        <v>89.52</v>
      </c>
      <c r="J23" s="229"/>
      <c r="K23" s="229"/>
    </row>
    <row r="24" spans="1:11" ht="31.2" x14ac:dyDescent="0.25">
      <c r="A24" s="22" t="s">
        <v>79</v>
      </c>
      <c r="B24" s="65"/>
      <c r="C24" s="65"/>
      <c r="D24" s="65"/>
      <c r="E24" s="145"/>
      <c r="F24" s="55"/>
      <c r="G24" s="231" t="s">
        <v>219</v>
      </c>
      <c r="H24" s="204"/>
      <c r="I24" s="229">
        <v>89.52</v>
      </c>
      <c r="J24" s="229"/>
      <c r="K24" s="229"/>
    </row>
    <row r="25" spans="1:11" ht="31.2" x14ac:dyDescent="0.25">
      <c r="A25" s="22" t="s">
        <v>80</v>
      </c>
      <c r="B25" s="65"/>
      <c r="C25" s="65"/>
      <c r="D25" s="65"/>
      <c r="E25" s="145"/>
      <c r="F25" s="55"/>
      <c r="G25" s="231" t="s">
        <v>220</v>
      </c>
      <c r="H25" s="204"/>
      <c r="I25" s="229">
        <v>89.52</v>
      </c>
      <c r="J25" s="229"/>
      <c r="K25" s="229"/>
    </row>
    <row r="26" spans="1:11" ht="31.2" x14ac:dyDescent="0.25">
      <c r="A26" s="22" t="s">
        <v>81</v>
      </c>
      <c r="B26" s="65"/>
      <c r="C26" s="65"/>
      <c r="D26" s="65"/>
      <c r="E26" s="145"/>
      <c r="F26" s="55"/>
      <c r="G26" s="231" t="s">
        <v>221</v>
      </c>
      <c r="H26" s="204"/>
      <c r="I26" s="229">
        <v>226.78399999999999</v>
      </c>
      <c r="J26" s="229"/>
      <c r="K26" s="229"/>
    </row>
    <row r="27" spans="1:11" ht="31.2" x14ac:dyDescent="0.25">
      <c r="A27" s="22" t="s">
        <v>82</v>
      </c>
      <c r="B27" s="65"/>
      <c r="C27" s="65"/>
      <c r="D27" s="65"/>
      <c r="E27" s="145"/>
      <c r="F27" s="55"/>
      <c r="G27" s="231" t="s">
        <v>222</v>
      </c>
      <c r="H27" s="204"/>
      <c r="I27" s="229">
        <v>101.456</v>
      </c>
      <c r="J27" s="229"/>
      <c r="K27" s="229"/>
    </row>
    <row r="28" spans="1:11" ht="31.2" x14ac:dyDescent="0.25">
      <c r="A28" s="26" t="s">
        <v>83</v>
      </c>
      <c r="B28" s="65"/>
      <c r="C28" s="65"/>
      <c r="D28" s="65"/>
      <c r="E28" s="145"/>
      <c r="F28" s="55"/>
      <c r="G28" s="231" t="s">
        <v>223</v>
      </c>
      <c r="H28" s="204"/>
      <c r="I28" s="229">
        <v>89.52</v>
      </c>
      <c r="J28" s="229"/>
      <c r="K28" s="229"/>
    </row>
    <row r="29" spans="1:11" ht="31.2" x14ac:dyDescent="0.25">
      <c r="A29" s="95" t="s">
        <v>84</v>
      </c>
      <c r="B29" s="65"/>
      <c r="C29" s="65"/>
      <c r="D29" s="65"/>
      <c r="E29" s="145"/>
      <c r="F29" s="55"/>
      <c r="G29" s="231" t="s">
        <v>224</v>
      </c>
      <c r="H29" s="204"/>
      <c r="I29" s="229">
        <v>89.52</v>
      </c>
      <c r="J29" s="229"/>
      <c r="K29" s="229"/>
    </row>
    <row r="30" spans="1:11" ht="31.2" x14ac:dyDescent="0.25">
      <c r="A30" s="95" t="s">
        <v>85</v>
      </c>
      <c r="B30" s="65"/>
      <c r="C30" s="65"/>
      <c r="D30" s="65"/>
      <c r="E30" s="145"/>
      <c r="F30" s="55"/>
      <c r="G30" s="231" t="s">
        <v>225</v>
      </c>
      <c r="H30" s="205"/>
      <c r="I30" s="229">
        <v>101.456</v>
      </c>
      <c r="J30" s="229"/>
      <c r="K30" s="229"/>
    </row>
    <row r="31" spans="1:11" ht="15.6" x14ac:dyDescent="0.25">
      <c r="A31" s="95" t="s">
        <v>175</v>
      </c>
      <c r="B31" s="196" t="s">
        <v>46</v>
      </c>
      <c r="C31" s="197"/>
      <c r="D31" s="198"/>
      <c r="E31" s="187" t="s">
        <v>34</v>
      </c>
      <c r="F31" s="117">
        <v>463.7</v>
      </c>
      <c r="G31" s="118"/>
      <c r="H31" s="119"/>
      <c r="I31" s="133"/>
      <c r="J31" s="133"/>
      <c r="K31" s="134"/>
    </row>
    <row r="32" spans="1:11" ht="15.6" x14ac:dyDescent="0.25">
      <c r="A32" s="95" t="s">
        <v>176</v>
      </c>
      <c r="B32" s="193" t="s">
        <v>47</v>
      </c>
      <c r="C32" s="194"/>
      <c r="D32" s="195"/>
      <c r="E32" s="187"/>
      <c r="F32" s="71">
        <v>407.9</v>
      </c>
      <c r="G32" s="113"/>
      <c r="H32" s="116"/>
      <c r="I32" s="108"/>
      <c r="J32" s="108"/>
      <c r="K32" s="109"/>
    </row>
    <row r="33" spans="1:11" ht="15.6" x14ac:dyDescent="0.25">
      <c r="A33" s="95" t="s">
        <v>177</v>
      </c>
      <c r="B33" s="193" t="s">
        <v>48</v>
      </c>
      <c r="C33" s="194"/>
      <c r="D33" s="195"/>
      <c r="E33" s="187"/>
      <c r="F33" s="71">
        <v>613.1</v>
      </c>
      <c r="G33" s="113"/>
      <c r="H33" s="116"/>
      <c r="I33" s="108"/>
      <c r="J33" s="108"/>
      <c r="K33" s="109"/>
    </row>
    <row r="34" spans="1:11" ht="15.6" x14ac:dyDescent="0.25">
      <c r="A34" s="95" t="s">
        <v>178</v>
      </c>
      <c r="B34" s="193" t="s">
        <v>49</v>
      </c>
      <c r="C34" s="194"/>
      <c r="D34" s="195"/>
      <c r="E34" s="187"/>
      <c r="F34" s="71">
        <v>1662.2</v>
      </c>
      <c r="G34" s="113"/>
      <c r="H34" s="116"/>
      <c r="I34" s="108"/>
      <c r="J34" s="108"/>
      <c r="K34" s="109"/>
    </row>
    <row r="35" spans="1:11" ht="15.6" x14ac:dyDescent="0.25">
      <c r="A35" s="95" t="s">
        <v>179</v>
      </c>
      <c r="B35" s="193" t="s">
        <v>50</v>
      </c>
      <c r="C35" s="194"/>
      <c r="D35" s="195"/>
      <c r="E35" s="187"/>
      <c r="F35" s="71">
        <v>104.9</v>
      </c>
      <c r="G35" s="113"/>
      <c r="H35" s="116"/>
      <c r="I35" s="108"/>
      <c r="J35" s="108"/>
      <c r="K35" s="109"/>
    </row>
    <row r="36" spans="1:11" ht="15.6" x14ac:dyDescent="0.25">
      <c r="A36" s="95" t="s">
        <v>180</v>
      </c>
      <c r="B36" s="193" t="s">
        <v>51</v>
      </c>
      <c r="C36" s="194"/>
      <c r="D36" s="195"/>
      <c r="E36" s="187"/>
      <c r="F36" s="71">
        <v>104.9</v>
      </c>
      <c r="G36" s="113"/>
      <c r="H36" s="116"/>
      <c r="I36" s="108"/>
      <c r="J36" s="108"/>
      <c r="K36" s="109"/>
    </row>
    <row r="37" spans="1:11" ht="15.6" x14ac:dyDescent="0.25">
      <c r="A37" s="95" t="s">
        <v>181</v>
      </c>
      <c r="B37" s="193" t="s">
        <v>52</v>
      </c>
      <c r="C37" s="194"/>
      <c r="D37" s="195"/>
      <c r="E37" s="187"/>
      <c r="F37" s="71">
        <v>104.9</v>
      </c>
      <c r="G37" s="113"/>
      <c r="H37" s="116"/>
      <c r="I37" s="108"/>
      <c r="J37" s="108"/>
      <c r="K37" s="109"/>
    </row>
    <row r="38" spans="1:11" ht="15.6" x14ac:dyDescent="0.25">
      <c r="A38" s="95" t="s">
        <v>182</v>
      </c>
      <c r="B38" s="193" t="s">
        <v>53</v>
      </c>
      <c r="C38" s="194"/>
      <c r="D38" s="195"/>
      <c r="E38" s="187"/>
      <c r="F38" s="71">
        <v>104.9</v>
      </c>
      <c r="G38" s="113"/>
      <c r="H38" s="116"/>
      <c r="I38" s="108"/>
      <c r="J38" s="108"/>
      <c r="K38" s="109"/>
    </row>
    <row r="39" spans="1:11" ht="15.6" x14ac:dyDescent="0.25">
      <c r="A39" s="95" t="s">
        <v>183</v>
      </c>
      <c r="B39" s="193" t="s">
        <v>54</v>
      </c>
      <c r="C39" s="194"/>
      <c r="D39" s="195"/>
      <c r="E39" s="187"/>
      <c r="F39" s="71">
        <v>104.9</v>
      </c>
      <c r="G39" s="113"/>
      <c r="H39" s="116"/>
      <c r="I39" s="108"/>
      <c r="J39" s="108"/>
      <c r="K39" s="109"/>
    </row>
    <row r="40" spans="1:11" ht="15.6" x14ac:dyDescent="0.25">
      <c r="A40" s="95" t="s">
        <v>184</v>
      </c>
      <c r="B40" s="193" t="s">
        <v>55</v>
      </c>
      <c r="C40" s="194"/>
      <c r="D40" s="195"/>
      <c r="E40" s="187"/>
      <c r="F40" s="71">
        <v>104.9</v>
      </c>
      <c r="G40" s="113"/>
      <c r="H40" s="116"/>
      <c r="I40" s="108"/>
      <c r="J40" s="108"/>
      <c r="K40" s="109"/>
    </row>
    <row r="41" spans="1:11" ht="15.6" x14ac:dyDescent="0.25">
      <c r="A41" s="95" t="s">
        <v>185</v>
      </c>
      <c r="B41" s="193" t="s">
        <v>56</v>
      </c>
      <c r="C41" s="194"/>
      <c r="D41" s="195"/>
      <c r="E41" s="188"/>
      <c r="F41" s="72">
        <v>196.5</v>
      </c>
      <c r="G41" s="120"/>
      <c r="H41" s="121"/>
      <c r="I41" s="110"/>
      <c r="J41" s="111"/>
      <c r="K41" s="112"/>
    </row>
    <row r="42" spans="1:11" ht="19.5" customHeight="1" x14ac:dyDescent="0.25">
      <c r="A42" s="95" t="s">
        <v>186</v>
      </c>
      <c r="B42" s="193" t="s">
        <v>36</v>
      </c>
      <c r="C42" s="194"/>
      <c r="D42" s="195"/>
      <c r="E42" s="186" t="s">
        <v>35</v>
      </c>
      <c r="F42" s="117">
        <v>1153.0999999999999</v>
      </c>
      <c r="G42" s="118"/>
      <c r="H42" s="118"/>
      <c r="I42" s="108"/>
      <c r="J42" s="108"/>
      <c r="K42" s="109"/>
    </row>
    <row r="43" spans="1:11" s="97" customFormat="1" ht="15.6" x14ac:dyDescent="0.25">
      <c r="A43" s="95" t="s">
        <v>187</v>
      </c>
      <c r="B43" s="189" t="s">
        <v>57</v>
      </c>
      <c r="C43" s="190"/>
      <c r="D43" s="192"/>
      <c r="E43" s="187"/>
      <c r="F43" s="96">
        <v>791.2</v>
      </c>
      <c r="G43" s="114"/>
      <c r="H43" s="114"/>
      <c r="I43" s="108"/>
      <c r="J43" s="108"/>
      <c r="K43" s="109"/>
    </row>
    <row r="44" spans="1:11" s="97" customFormat="1" ht="15.6" x14ac:dyDescent="0.25">
      <c r="A44" s="95" t="s">
        <v>188</v>
      </c>
      <c r="B44" s="189" t="s">
        <v>58</v>
      </c>
      <c r="C44" s="190"/>
      <c r="D44" s="192"/>
      <c r="E44" s="187"/>
      <c r="F44" s="98">
        <v>419.4</v>
      </c>
      <c r="G44" s="114"/>
      <c r="H44" s="114"/>
      <c r="I44" s="108"/>
      <c r="J44" s="108"/>
      <c r="K44" s="109"/>
    </row>
    <row r="45" spans="1:11" s="97" customFormat="1" ht="15.6" x14ac:dyDescent="0.25">
      <c r="A45" s="95" t="s">
        <v>189</v>
      </c>
      <c r="B45" s="189" t="s">
        <v>59</v>
      </c>
      <c r="C45" s="190"/>
      <c r="D45" s="192"/>
      <c r="E45" s="187"/>
      <c r="F45" s="98">
        <v>212.5</v>
      </c>
      <c r="G45" s="114"/>
      <c r="H45" s="114"/>
      <c r="I45" s="108"/>
      <c r="J45" s="108"/>
      <c r="K45" s="109"/>
    </row>
    <row r="46" spans="1:11" s="97" customFormat="1" ht="15.6" x14ac:dyDescent="0.25">
      <c r="A46" s="95" t="s">
        <v>190</v>
      </c>
      <c r="B46" s="189" t="s">
        <v>60</v>
      </c>
      <c r="C46" s="190"/>
      <c r="D46" s="192"/>
      <c r="E46" s="187"/>
      <c r="F46" s="98">
        <v>212.5</v>
      </c>
      <c r="G46" s="114"/>
      <c r="H46" s="114"/>
      <c r="I46" s="108"/>
      <c r="J46" s="108"/>
      <c r="K46" s="109"/>
    </row>
    <row r="47" spans="1:11" s="97" customFormat="1" ht="15.6" x14ac:dyDescent="0.25">
      <c r="A47" s="95" t="s">
        <v>191</v>
      </c>
      <c r="B47" s="189" t="s">
        <v>61</v>
      </c>
      <c r="C47" s="190"/>
      <c r="D47" s="192"/>
      <c r="E47" s="187"/>
      <c r="F47" s="98">
        <v>110.9</v>
      </c>
      <c r="G47" s="114"/>
      <c r="H47" s="114"/>
      <c r="I47" s="108"/>
      <c r="J47" s="108"/>
      <c r="K47" s="109"/>
    </row>
    <row r="48" spans="1:11" s="97" customFormat="1" ht="15.6" x14ac:dyDescent="0.25">
      <c r="A48" s="95" t="s">
        <v>192</v>
      </c>
      <c r="B48" s="189" t="s">
        <v>62</v>
      </c>
      <c r="C48" s="190"/>
      <c r="D48" s="192"/>
      <c r="E48" s="187"/>
      <c r="F48" s="98">
        <v>110.9</v>
      </c>
      <c r="G48" s="114"/>
      <c r="H48" s="114"/>
      <c r="I48" s="108"/>
      <c r="J48" s="108"/>
      <c r="K48" s="109"/>
    </row>
    <row r="49" spans="1:18" s="97" customFormat="1" ht="15.6" x14ac:dyDescent="0.25">
      <c r="A49" s="95" t="s">
        <v>193</v>
      </c>
      <c r="B49" s="189" t="s">
        <v>63</v>
      </c>
      <c r="C49" s="190"/>
      <c r="D49" s="192"/>
      <c r="E49" s="187"/>
      <c r="F49" s="98">
        <v>110.9</v>
      </c>
      <c r="G49" s="114"/>
      <c r="H49" s="114"/>
      <c r="I49" s="108"/>
      <c r="J49" s="108"/>
      <c r="K49" s="109"/>
    </row>
    <row r="50" spans="1:18" s="97" customFormat="1" ht="15.6" x14ac:dyDescent="0.25">
      <c r="A50" s="95" t="s">
        <v>194</v>
      </c>
      <c r="B50" s="189" t="s">
        <v>42</v>
      </c>
      <c r="C50" s="190"/>
      <c r="D50" s="192"/>
      <c r="E50" s="187"/>
      <c r="F50" s="96">
        <v>83</v>
      </c>
      <c r="G50" s="114"/>
      <c r="H50" s="114"/>
      <c r="I50" s="108"/>
      <c r="J50" s="108"/>
      <c r="K50" s="109"/>
    </row>
    <row r="51" spans="1:18" s="97" customFormat="1" ht="15.6" x14ac:dyDescent="0.25">
      <c r="A51" s="95" t="s">
        <v>195</v>
      </c>
      <c r="B51" s="189" t="s">
        <v>43</v>
      </c>
      <c r="C51" s="190"/>
      <c r="D51" s="192"/>
      <c r="E51" s="187"/>
      <c r="F51" s="98">
        <v>83</v>
      </c>
      <c r="G51" s="114"/>
      <c r="H51" s="114"/>
      <c r="I51" s="108"/>
      <c r="J51" s="108"/>
      <c r="K51" s="109"/>
    </row>
    <row r="52" spans="1:18" s="97" customFormat="1" ht="15.6" x14ac:dyDescent="0.25">
      <c r="A52" s="95" t="s">
        <v>196</v>
      </c>
      <c r="B52" s="189" t="s">
        <v>44</v>
      </c>
      <c r="C52" s="190"/>
      <c r="D52" s="192"/>
      <c r="E52" s="187"/>
      <c r="F52" s="98">
        <v>280.39999999999998</v>
      </c>
      <c r="G52" s="114"/>
      <c r="H52" s="114"/>
      <c r="I52" s="108"/>
      <c r="J52" s="108"/>
      <c r="K52" s="109"/>
    </row>
    <row r="53" spans="1:18" s="97" customFormat="1" ht="15.6" x14ac:dyDescent="0.25">
      <c r="A53" s="95" t="s">
        <v>197</v>
      </c>
      <c r="B53" s="189" t="s">
        <v>64</v>
      </c>
      <c r="C53" s="190"/>
      <c r="D53" s="192"/>
      <c r="E53" s="187"/>
      <c r="F53" s="98">
        <v>110.8</v>
      </c>
      <c r="G53" s="114"/>
      <c r="H53" s="114"/>
      <c r="I53" s="108"/>
      <c r="J53" s="108"/>
      <c r="K53" s="109"/>
    </row>
    <row r="54" spans="1:18" s="97" customFormat="1" ht="15.6" x14ac:dyDescent="0.25">
      <c r="A54" s="95" t="s">
        <v>198</v>
      </c>
      <c r="B54" s="189" t="s">
        <v>65</v>
      </c>
      <c r="C54" s="190"/>
      <c r="D54" s="192"/>
      <c r="E54" s="187"/>
      <c r="F54" s="98">
        <v>110.8</v>
      </c>
      <c r="G54" s="114"/>
      <c r="H54" s="114"/>
      <c r="I54" s="108"/>
      <c r="J54" s="108"/>
      <c r="K54" s="109"/>
    </row>
    <row r="55" spans="1:18" s="97" customFormat="1" ht="15.6" x14ac:dyDescent="0.25">
      <c r="A55" s="95" t="s">
        <v>199</v>
      </c>
      <c r="B55" s="189" t="s">
        <v>66</v>
      </c>
      <c r="C55" s="190"/>
      <c r="D55" s="192"/>
      <c r="E55" s="187"/>
      <c r="F55" s="98">
        <v>110.8</v>
      </c>
      <c r="G55" s="114"/>
      <c r="H55" s="114"/>
      <c r="I55" s="108"/>
      <c r="J55" s="108"/>
      <c r="K55" s="109"/>
    </row>
    <row r="56" spans="1:18" s="97" customFormat="1" ht="15.6" x14ac:dyDescent="0.25">
      <c r="A56" s="95" t="s">
        <v>200</v>
      </c>
      <c r="B56" s="189" t="s">
        <v>67</v>
      </c>
      <c r="C56" s="190"/>
      <c r="D56" s="192"/>
      <c r="E56" s="187"/>
      <c r="F56" s="98">
        <v>110.8</v>
      </c>
      <c r="G56" s="114"/>
      <c r="H56" s="114"/>
      <c r="I56" s="108"/>
      <c r="J56" s="108"/>
      <c r="K56" s="109"/>
    </row>
    <row r="57" spans="1:18" s="97" customFormat="1" ht="15.6" x14ac:dyDescent="0.25">
      <c r="A57" s="95" t="s">
        <v>201</v>
      </c>
      <c r="B57" s="189" t="s">
        <v>68</v>
      </c>
      <c r="C57" s="190" t="s">
        <v>31</v>
      </c>
      <c r="D57" s="192">
        <v>750</v>
      </c>
      <c r="E57" s="188"/>
      <c r="F57" s="98">
        <v>110.8</v>
      </c>
      <c r="G57" s="115"/>
      <c r="H57" s="115"/>
      <c r="I57" s="111"/>
      <c r="J57" s="111"/>
      <c r="K57" s="112"/>
    </row>
    <row r="58" spans="1:18" s="97" customFormat="1" ht="15.6" x14ac:dyDescent="0.3">
      <c r="A58" s="189" t="s">
        <v>7</v>
      </c>
      <c r="B58" s="190"/>
      <c r="C58" s="190"/>
      <c r="D58" s="190"/>
      <c r="E58" s="99"/>
      <c r="F58" s="140">
        <f>SUM(F9:F57)+F7+F8</f>
        <v>11898.29999999999</v>
      </c>
      <c r="G58" s="135" t="s">
        <v>7</v>
      </c>
      <c r="H58" s="141"/>
      <c r="I58" s="201">
        <f>SUM(I7:K30)</f>
        <v>2889.2250000000004</v>
      </c>
      <c r="J58" s="201"/>
      <c r="K58" s="202"/>
    </row>
    <row r="59" spans="1:18" s="97" customFormat="1" ht="12" customHeight="1" x14ac:dyDescent="0.3">
      <c r="A59" s="100"/>
      <c r="B59" s="101"/>
      <c r="C59" s="102"/>
      <c r="D59" s="102"/>
    </row>
    <row r="60" spans="1:18" s="97" customFormat="1" ht="15.75" customHeight="1" x14ac:dyDescent="0.3">
      <c r="A60" s="191" t="s">
        <v>164</v>
      </c>
      <c r="B60" s="191"/>
      <c r="C60" s="191"/>
      <c r="D60" s="191"/>
      <c r="E60" s="191"/>
      <c r="F60" s="191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</row>
    <row r="61" spans="1:18" s="97" customFormat="1" ht="15.75" customHeight="1" x14ac:dyDescent="0.25">
      <c r="A61" s="178" t="s">
        <v>45</v>
      </c>
      <c r="B61" s="159" t="s">
        <v>168</v>
      </c>
      <c r="C61" s="160"/>
      <c r="D61" s="160"/>
      <c r="E61" s="160"/>
      <c r="F61" s="161"/>
      <c r="G61" s="159" t="s">
        <v>169</v>
      </c>
      <c r="H61" s="160"/>
      <c r="I61" s="160"/>
      <c r="J61" s="160"/>
      <c r="K61" s="161"/>
      <c r="L61" s="16"/>
      <c r="M61" s="16"/>
      <c r="N61" s="16"/>
      <c r="O61" s="16"/>
      <c r="P61" s="16"/>
      <c r="Q61" s="16"/>
      <c r="R61" s="16"/>
    </row>
    <row r="62" spans="1:18" s="97" customFormat="1" ht="93.6" x14ac:dyDescent="0.25">
      <c r="A62" s="179"/>
      <c r="B62" s="163" t="s">
        <v>4</v>
      </c>
      <c r="C62" s="164"/>
      <c r="D62" s="165"/>
      <c r="E62" s="73" t="s">
        <v>32</v>
      </c>
      <c r="F62" s="73" t="s">
        <v>6</v>
      </c>
      <c r="G62" s="73" t="s">
        <v>4</v>
      </c>
      <c r="H62" s="73" t="s">
        <v>5</v>
      </c>
      <c r="I62" s="162" t="s">
        <v>170</v>
      </c>
      <c r="J62" s="162"/>
      <c r="K62" s="162"/>
      <c r="L62" s="16"/>
      <c r="M62" s="16"/>
      <c r="N62" s="16"/>
      <c r="O62" s="16"/>
      <c r="P62" s="16"/>
      <c r="Q62" s="16"/>
      <c r="R62" s="16"/>
    </row>
    <row r="63" spans="1:18" s="97" customFormat="1" ht="15.6" x14ac:dyDescent="0.25">
      <c r="A63" s="103">
        <v>1</v>
      </c>
      <c r="B63" s="163">
        <v>2</v>
      </c>
      <c r="C63" s="164">
        <v>3</v>
      </c>
      <c r="D63" s="165">
        <v>4</v>
      </c>
      <c r="E63" s="73">
        <v>3</v>
      </c>
      <c r="F63" s="73">
        <v>4</v>
      </c>
      <c r="G63" s="73">
        <v>5</v>
      </c>
      <c r="H63" s="73">
        <f>G63+1</f>
        <v>6</v>
      </c>
      <c r="I63" s="163">
        <f>H63+1</f>
        <v>7</v>
      </c>
      <c r="J63" s="164"/>
      <c r="K63" s="165"/>
      <c r="L63" s="16"/>
      <c r="M63" s="16"/>
      <c r="N63" s="16"/>
      <c r="O63" s="16"/>
      <c r="P63" s="16"/>
      <c r="Q63" s="16"/>
      <c r="R63" s="16"/>
    </row>
    <row r="64" spans="1:18" s="97" customFormat="1" ht="15.6" x14ac:dyDescent="0.3">
      <c r="A64" s="104" t="s">
        <v>0</v>
      </c>
      <c r="B64" s="180" t="s">
        <v>87</v>
      </c>
      <c r="C64" s="180"/>
      <c r="D64" s="180"/>
      <c r="E64" s="104" t="s">
        <v>88</v>
      </c>
      <c r="F64" s="105" t="s">
        <v>88</v>
      </c>
      <c r="G64" s="122"/>
      <c r="H64" s="24"/>
      <c r="I64" s="123"/>
      <c r="J64" s="123"/>
      <c r="K64" s="124"/>
      <c r="L64" s="16"/>
      <c r="M64" s="16"/>
      <c r="N64" s="16"/>
      <c r="O64" s="16"/>
      <c r="P64" s="16"/>
      <c r="Q64" s="16"/>
      <c r="R64" s="16"/>
    </row>
    <row r="65" spans="1:253" s="97" customFormat="1" ht="15.6" x14ac:dyDescent="0.3">
      <c r="A65" s="181" t="s">
        <v>7</v>
      </c>
      <c r="B65" s="182"/>
      <c r="C65" s="182"/>
      <c r="D65" s="183"/>
      <c r="E65" s="106"/>
      <c r="F65" s="105"/>
      <c r="G65" s="166" t="s">
        <v>7</v>
      </c>
      <c r="H65" s="167"/>
      <c r="I65" s="167"/>
      <c r="J65" s="167"/>
      <c r="K65" s="168"/>
      <c r="L65" s="16"/>
      <c r="M65" s="16"/>
      <c r="N65" s="16"/>
      <c r="O65" s="16"/>
      <c r="P65" s="16"/>
      <c r="Q65" s="16"/>
      <c r="R65" s="16"/>
    </row>
    <row r="66" spans="1:253" s="97" customFormat="1" ht="15.6" x14ac:dyDescent="0.3">
      <c r="A66" s="100"/>
      <c r="B66" s="101"/>
      <c r="C66" s="102"/>
      <c r="D66" s="107"/>
      <c r="E66" s="102"/>
      <c r="F66" s="107"/>
      <c r="G66" s="74"/>
      <c r="H66" s="125"/>
      <c r="I66" s="125"/>
      <c r="J66" s="125"/>
      <c r="K66" s="126"/>
      <c r="L66" s="126"/>
      <c r="M66" s="126"/>
      <c r="N66" s="172"/>
      <c r="O66" s="172"/>
      <c r="P66" s="172"/>
      <c r="Q66" s="172"/>
      <c r="R66" s="172"/>
    </row>
    <row r="67" spans="1:253" ht="35.25" customHeight="1" x14ac:dyDescent="0.25">
      <c r="A67" s="177" t="s">
        <v>165</v>
      </c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74"/>
      <c r="M67" s="74"/>
      <c r="N67" s="172"/>
      <c r="O67" s="172"/>
      <c r="P67" s="172"/>
      <c r="Q67" s="74"/>
      <c r="R67" s="74"/>
    </row>
    <row r="68" spans="1:253" ht="15.6" x14ac:dyDescent="0.25">
      <c r="A68" s="178" t="s">
        <v>45</v>
      </c>
      <c r="B68" s="159" t="s">
        <v>168</v>
      </c>
      <c r="C68" s="160"/>
      <c r="D68" s="160"/>
      <c r="E68" s="160"/>
      <c r="F68" s="161"/>
      <c r="G68" s="159" t="s">
        <v>169</v>
      </c>
      <c r="H68" s="160"/>
      <c r="I68" s="160"/>
      <c r="J68" s="160"/>
      <c r="K68" s="161"/>
    </row>
    <row r="69" spans="1:253" ht="93.6" x14ac:dyDescent="0.25">
      <c r="A69" s="179"/>
      <c r="B69" s="163" t="s">
        <v>4</v>
      </c>
      <c r="C69" s="164"/>
      <c r="D69" s="165"/>
      <c r="E69" s="73" t="s">
        <v>32</v>
      </c>
      <c r="F69" s="73" t="s">
        <v>6</v>
      </c>
      <c r="G69" s="73" t="s">
        <v>4</v>
      </c>
      <c r="H69" s="73" t="s">
        <v>5</v>
      </c>
      <c r="I69" s="162" t="s">
        <v>170</v>
      </c>
      <c r="J69" s="162"/>
      <c r="K69" s="162"/>
    </row>
    <row r="70" spans="1:253" ht="15.6" x14ac:dyDescent="0.25">
      <c r="A70" s="103">
        <v>1</v>
      </c>
      <c r="B70" s="163">
        <v>2</v>
      </c>
      <c r="C70" s="164">
        <v>3</v>
      </c>
      <c r="D70" s="165">
        <v>4</v>
      </c>
      <c r="E70" s="73">
        <v>3</v>
      </c>
      <c r="F70" s="73">
        <v>4</v>
      </c>
      <c r="G70" s="73">
        <v>5</v>
      </c>
      <c r="H70" s="73">
        <f>G70+1</f>
        <v>6</v>
      </c>
      <c r="I70" s="163">
        <f>H70+1</f>
        <v>7</v>
      </c>
      <c r="J70" s="164"/>
      <c r="K70" s="165"/>
    </row>
    <row r="71" spans="1:253" ht="15.6" x14ac:dyDescent="0.3">
      <c r="A71" s="1" t="s">
        <v>0</v>
      </c>
      <c r="B71" s="163" t="s">
        <v>88</v>
      </c>
      <c r="C71" s="164"/>
      <c r="D71" s="165"/>
      <c r="E71" s="1" t="s">
        <v>87</v>
      </c>
      <c r="F71" s="2" t="s">
        <v>87</v>
      </c>
      <c r="G71" s="122"/>
      <c r="H71" s="24"/>
      <c r="I71" s="123"/>
      <c r="J71" s="123"/>
      <c r="K71" s="124"/>
    </row>
    <row r="72" spans="1:253" ht="15.6" x14ac:dyDescent="0.3">
      <c r="A72" s="173" t="s">
        <v>7</v>
      </c>
      <c r="B72" s="174"/>
      <c r="C72" s="174"/>
      <c r="D72" s="175"/>
      <c r="E72" s="24"/>
      <c r="F72" s="24"/>
      <c r="G72" s="166" t="s">
        <v>7</v>
      </c>
      <c r="H72" s="167"/>
      <c r="I72" s="167"/>
      <c r="J72" s="167"/>
      <c r="K72" s="168"/>
    </row>
    <row r="73" spans="1:253" ht="10.5" customHeight="1" x14ac:dyDescent="0.3">
      <c r="A73" s="176"/>
      <c r="B73" s="176"/>
      <c r="C73" s="176"/>
      <c r="D73" s="176"/>
      <c r="E73" s="176"/>
      <c r="F73" s="176"/>
    </row>
    <row r="74" spans="1:253" ht="34.5" customHeight="1" x14ac:dyDescent="0.25">
      <c r="A74" s="177" t="s">
        <v>166</v>
      </c>
      <c r="B74" s="177"/>
      <c r="C74" s="177"/>
      <c r="D74" s="177"/>
      <c r="E74" s="177"/>
      <c r="F74" s="177"/>
    </row>
    <row r="75" spans="1:253" ht="15.6" x14ac:dyDescent="0.25">
      <c r="A75" s="169" t="s">
        <v>8</v>
      </c>
      <c r="B75" s="159" t="s">
        <v>168</v>
      </c>
      <c r="C75" s="160"/>
      <c r="D75" s="160"/>
      <c r="E75" s="160"/>
      <c r="F75" s="161"/>
      <c r="G75" s="159" t="s">
        <v>169</v>
      </c>
      <c r="H75" s="160"/>
      <c r="I75" s="160"/>
      <c r="J75" s="160"/>
      <c r="K75" s="161"/>
    </row>
    <row r="76" spans="1:253" s="25" customFormat="1" ht="19.5" customHeight="1" x14ac:dyDescent="0.25">
      <c r="A76" s="170"/>
      <c r="B76" s="162" t="s">
        <v>12</v>
      </c>
      <c r="C76" s="162" t="s">
        <v>9</v>
      </c>
      <c r="D76" s="162" t="s">
        <v>10</v>
      </c>
      <c r="E76" s="162"/>
      <c r="F76" s="162"/>
      <c r="G76" s="169" t="s">
        <v>12</v>
      </c>
      <c r="H76" s="169" t="s">
        <v>9</v>
      </c>
      <c r="I76" s="163" t="s">
        <v>10</v>
      </c>
      <c r="J76" s="164"/>
      <c r="K76" s="165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  <c r="AZ76" s="172"/>
      <c r="BA76" s="172"/>
      <c r="BB76" s="172"/>
      <c r="BC76" s="172"/>
      <c r="BD76" s="172"/>
      <c r="BE76" s="172"/>
      <c r="BF76" s="172"/>
      <c r="BG76" s="172"/>
      <c r="BH76" s="172"/>
      <c r="BI76" s="172"/>
      <c r="BJ76" s="172"/>
      <c r="BK76" s="172"/>
      <c r="BL76" s="172"/>
      <c r="BM76" s="172"/>
      <c r="BN76" s="172"/>
      <c r="BO76" s="172"/>
      <c r="BP76" s="172"/>
      <c r="BQ76" s="172"/>
      <c r="BR76" s="172"/>
      <c r="BS76" s="172"/>
      <c r="BT76" s="172"/>
      <c r="BU76" s="172"/>
      <c r="BV76" s="172"/>
      <c r="BW76" s="172"/>
      <c r="BX76" s="172"/>
      <c r="BY76" s="172"/>
      <c r="BZ76" s="172"/>
      <c r="CA76" s="172"/>
      <c r="CB76" s="172"/>
      <c r="CC76" s="172"/>
      <c r="CD76" s="172"/>
      <c r="CE76" s="172"/>
      <c r="CF76" s="172"/>
      <c r="CG76" s="172"/>
      <c r="CH76" s="172"/>
      <c r="CI76" s="172"/>
      <c r="CJ76" s="172"/>
      <c r="CK76" s="172"/>
      <c r="CL76" s="172"/>
      <c r="CM76" s="172"/>
      <c r="CN76" s="172"/>
      <c r="CO76" s="172"/>
      <c r="CP76" s="172"/>
      <c r="CQ76" s="172"/>
      <c r="CR76" s="172"/>
      <c r="CS76" s="172"/>
      <c r="CT76" s="172"/>
      <c r="CU76" s="172"/>
      <c r="CV76" s="172"/>
      <c r="CW76" s="172"/>
      <c r="CX76" s="172"/>
      <c r="CY76" s="172"/>
      <c r="CZ76" s="172"/>
      <c r="DA76" s="172"/>
      <c r="DB76" s="172"/>
      <c r="DC76" s="172"/>
      <c r="DD76" s="172"/>
      <c r="DE76" s="172"/>
      <c r="DF76" s="172"/>
      <c r="DG76" s="172"/>
      <c r="DH76" s="172"/>
      <c r="DI76" s="172"/>
      <c r="DJ76" s="172"/>
      <c r="DK76" s="172"/>
      <c r="DL76" s="172"/>
      <c r="DM76" s="172"/>
      <c r="DN76" s="172"/>
      <c r="DO76" s="172"/>
      <c r="DP76" s="172"/>
      <c r="DQ76" s="172"/>
      <c r="DR76" s="172"/>
      <c r="DS76" s="172"/>
      <c r="DT76" s="172"/>
      <c r="DU76" s="172"/>
      <c r="DV76" s="172"/>
      <c r="DW76" s="172"/>
      <c r="DX76" s="172"/>
      <c r="DY76" s="172"/>
      <c r="DZ76" s="172"/>
      <c r="EA76" s="172"/>
      <c r="EB76" s="172"/>
      <c r="EC76" s="172"/>
      <c r="ED76" s="172"/>
      <c r="EE76" s="172"/>
      <c r="EF76" s="172"/>
      <c r="EG76" s="172"/>
      <c r="EH76" s="172"/>
      <c r="EI76" s="172"/>
      <c r="EJ76" s="172"/>
      <c r="EK76" s="172"/>
      <c r="EL76" s="172"/>
      <c r="EM76" s="172"/>
      <c r="EN76" s="172"/>
      <c r="EO76" s="172"/>
      <c r="EP76" s="172"/>
      <c r="EQ76" s="172"/>
      <c r="ER76" s="172"/>
      <c r="ES76" s="172"/>
      <c r="ET76" s="172"/>
      <c r="EU76" s="172"/>
      <c r="EV76" s="172"/>
      <c r="EW76" s="172"/>
      <c r="EX76" s="172"/>
      <c r="EY76" s="172"/>
      <c r="EZ76" s="172"/>
      <c r="FA76" s="172"/>
      <c r="FB76" s="172"/>
      <c r="FC76" s="172"/>
      <c r="FD76" s="172"/>
      <c r="FE76" s="172"/>
      <c r="FF76" s="172"/>
      <c r="FG76" s="172"/>
      <c r="FH76" s="172"/>
      <c r="FI76" s="172"/>
      <c r="FJ76" s="172"/>
      <c r="FK76" s="172"/>
      <c r="FL76" s="172"/>
      <c r="FM76" s="172"/>
      <c r="FN76" s="172"/>
      <c r="FO76" s="172"/>
      <c r="FP76" s="172"/>
      <c r="FQ76" s="172"/>
      <c r="FR76" s="172"/>
      <c r="FS76" s="172"/>
      <c r="FT76" s="172"/>
      <c r="FU76" s="172"/>
      <c r="FV76" s="172"/>
      <c r="FW76" s="172"/>
      <c r="FX76" s="172"/>
      <c r="FY76" s="172"/>
      <c r="FZ76" s="172"/>
      <c r="GA76" s="172"/>
      <c r="GB76" s="172"/>
      <c r="GC76" s="172"/>
      <c r="GD76" s="172"/>
      <c r="GE76" s="172"/>
      <c r="GF76" s="172"/>
      <c r="GG76" s="172"/>
      <c r="GH76" s="172"/>
      <c r="GI76" s="172"/>
      <c r="GJ76" s="172"/>
      <c r="GK76" s="172"/>
      <c r="GL76" s="172"/>
      <c r="GM76" s="172"/>
      <c r="GN76" s="172"/>
      <c r="GO76" s="172"/>
      <c r="GP76" s="172"/>
      <c r="GQ76" s="172"/>
      <c r="GR76" s="172"/>
      <c r="GS76" s="172"/>
      <c r="GT76" s="172"/>
      <c r="GU76" s="172"/>
      <c r="GV76" s="172"/>
      <c r="GW76" s="172"/>
      <c r="GX76" s="172"/>
      <c r="GY76" s="172"/>
      <c r="GZ76" s="172"/>
      <c r="HA76" s="172"/>
      <c r="HB76" s="172"/>
      <c r="HC76" s="172"/>
      <c r="HD76" s="172"/>
      <c r="HE76" s="172"/>
      <c r="HF76" s="172"/>
      <c r="HG76" s="172"/>
      <c r="HH76" s="172"/>
      <c r="HI76" s="172"/>
      <c r="HJ76" s="172"/>
      <c r="HK76" s="172"/>
      <c r="HL76" s="172"/>
      <c r="HM76" s="172"/>
      <c r="HN76" s="172"/>
      <c r="HO76" s="172"/>
      <c r="HP76" s="172"/>
      <c r="HQ76" s="172"/>
      <c r="HR76" s="172"/>
      <c r="HS76" s="172"/>
      <c r="HT76" s="172"/>
      <c r="HU76" s="172"/>
      <c r="HV76" s="172"/>
      <c r="HW76" s="172"/>
      <c r="HX76" s="172"/>
      <c r="HY76" s="172"/>
      <c r="HZ76" s="172"/>
      <c r="IA76" s="172"/>
      <c r="IB76" s="172"/>
      <c r="IC76" s="172"/>
      <c r="ID76" s="172"/>
      <c r="IE76" s="172"/>
      <c r="IF76" s="172"/>
      <c r="IG76" s="172"/>
      <c r="IH76" s="172"/>
      <c r="II76" s="172"/>
      <c r="IJ76" s="172"/>
      <c r="IK76" s="172"/>
      <c r="IL76" s="172"/>
      <c r="IM76" s="172"/>
      <c r="IN76" s="172"/>
      <c r="IO76" s="172"/>
      <c r="IP76" s="172"/>
      <c r="IQ76" s="172"/>
      <c r="IR76" s="172"/>
      <c r="IS76" s="58"/>
    </row>
    <row r="77" spans="1:253" s="25" customFormat="1" ht="19.5" customHeight="1" x14ac:dyDescent="0.25">
      <c r="A77" s="171"/>
      <c r="B77" s="162"/>
      <c r="C77" s="162"/>
      <c r="D77" s="57" t="s">
        <v>33</v>
      </c>
      <c r="E77" s="57" t="s">
        <v>34</v>
      </c>
      <c r="F77" s="57" t="s">
        <v>35</v>
      </c>
      <c r="G77" s="171"/>
      <c r="H77" s="171"/>
      <c r="I77" s="73" t="s">
        <v>33</v>
      </c>
      <c r="J77" s="73" t="s">
        <v>34</v>
      </c>
      <c r="K77" s="73" t="s">
        <v>35</v>
      </c>
      <c r="L77" s="172"/>
      <c r="M77" s="58"/>
      <c r="N77" s="58"/>
      <c r="O77" s="58"/>
      <c r="P77" s="172"/>
      <c r="Q77" s="172"/>
      <c r="R77" s="172"/>
      <c r="S77" s="58"/>
      <c r="T77" s="58"/>
      <c r="U77" s="58"/>
      <c r="V77" s="172"/>
      <c r="W77" s="172"/>
      <c r="X77" s="172"/>
      <c r="Y77" s="58"/>
      <c r="Z77" s="58"/>
      <c r="AA77" s="58"/>
      <c r="AB77" s="172"/>
      <c r="AC77" s="172"/>
      <c r="AD77" s="172"/>
      <c r="AE77" s="58"/>
      <c r="AF77" s="58"/>
      <c r="AG77" s="58"/>
      <c r="AH77" s="172"/>
      <c r="AI77" s="172"/>
      <c r="AJ77" s="172"/>
      <c r="AK77" s="58"/>
      <c r="AL77" s="58"/>
      <c r="AM77" s="58"/>
      <c r="AN77" s="172"/>
      <c r="AO77" s="172"/>
      <c r="AP77" s="172"/>
      <c r="AQ77" s="58"/>
      <c r="AR77" s="58"/>
      <c r="AS77" s="58"/>
      <c r="AT77" s="172"/>
      <c r="AU77" s="172"/>
      <c r="AV77" s="172"/>
      <c r="AW77" s="58"/>
      <c r="AX77" s="58"/>
      <c r="AY77" s="58"/>
      <c r="AZ77" s="172"/>
      <c r="BA77" s="172"/>
      <c r="BB77" s="172"/>
      <c r="BC77" s="58"/>
      <c r="BD77" s="58"/>
      <c r="BE77" s="58"/>
      <c r="BF77" s="172"/>
      <c r="BG77" s="172"/>
      <c r="BH77" s="172"/>
      <c r="BI77" s="58"/>
      <c r="BJ77" s="58"/>
      <c r="BK77" s="58"/>
      <c r="BL77" s="172"/>
      <c r="BM77" s="172"/>
      <c r="BN77" s="172"/>
      <c r="BO77" s="58"/>
      <c r="BP77" s="58"/>
      <c r="BQ77" s="58"/>
      <c r="BR77" s="172"/>
      <c r="BS77" s="172"/>
      <c r="BT77" s="172"/>
      <c r="BU77" s="58"/>
      <c r="BV77" s="58"/>
      <c r="BW77" s="58"/>
      <c r="BX77" s="172"/>
      <c r="BY77" s="172"/>
      <c r="BZ77" s="172"/>
      <c r="CA77" s="58"/>
      <c r="CB77" s="58"/>
      <c r="CC77" s="58"/>
      <c r="CD77" s="172"/>
      <c r="CE77" s="172"/>
      <c r="CF77" s="172"/>
      <c r="CG77" s="58"/>
      <c r="CH77" s="58"/>
      <c r="CI77" s="58"/>
      <c r="CJ77" s="172"/>
      <c r="CK77" s="172"/>
      <c r="CL77" s="172"/>
      <c r="CM77" s="58"/>
      <c r="CN77" s="58"/>
      <c r="CO77" s="58"/>
      <c r="CP77" s="172"/>
      <c r="CQ77" s="172"/>
      <c r="CR77" s="172"/>
      <c r="CS77" s="58"/>
      <c r="CT77" s="58"/>
      <c r="CU77" s="58"/>
      <c r="CV77" s="172"/>
      <c r="CW77" s="172"/>
      <c r="CX77" s="172"/>
      <c r="CY77" s="58"/>
      <c r="CZ77" s="58"/>
      <c r="DA77" s="58"/>
      <c r="DB77" s="172"/>
      <c r="DC77" s="172"/>
      <c r="DD77" s="172"/>
      <c r="DE77" s="58"/>
      <c r="DF77" s="58"/>
      <c r="DG77" s="58"/>
      <c r="DH77" s="172"/>
      <c r="DI77" s="172"/>
      <c r="DJ77" s="172"/>
      <c r="DK77" s="58"/>
      <c r="DL77" s="58"/>
      <c r="DM77" s="58"/>
      <c r="DN77" s="172"/>
      <c r="DO77" s="172"/>
      <c r="DP77" s="172"/>
      <c r="DQ77" s="58"/>
      <c r="DR77" s="58"/>
      <c r="DS77" s="58"/>
      <c r="DT77" s="172"/>
      <c r="DU77" s="172"/>
      <c r="DV77" s="172"/>
      <c r="DW77" s="58"/>
      <c r="DX77" s="58"/>
      <c r="DY77" s="58"/>
      <c r="DZ77" s="172"/>
      <c r="EA77" s="172"/>
      <c r="EB77" s="172"/>
      <c r="EC77" s="58"/>
      <c r="ED77" s="58"/>
      <c r="EE77" s="58"/>
      <c r="EF77" s="172"/>
      <c r="EG77" s="172"/>
      <c r="EH77" s="172"/>
      <c r="EI77" s="58"/>
      <c r="EJ77" s="58"/>
      <c r="EK77" s="58"/>
      <c r="EL77" s="172"/>
      <c r="EM77" s="172"/>
      <c r="EN77" s="172"/>
      <c r="EO77" s="58"/>
      <c r="EP77" s="58"/>
      <c r="EQ77" s="58"/>
      <c r="ER77" s="172"/>
      <c r="ES77" s="172"/>
      <c r="ET77" s="172"/>
      <c r="EU77" s="58"/>
      <c r="EV77" s="58"/>
      <c r="EW77" s="58"/>
      <c r="EX77" s="172"/>
      <c r="EY77" s="172"/>
      <c r="EZ77" s="172"/>
      <c r="FA77" s="58"/>
      <c r="FB77" s="58"/>
      <c r="FC77" s="58"/>
      <c r="FD77" s="172"/>
      <c r="FE77" s="172"/>
      <c r="FF77" s="172"/>
      <c r="FG77" s="58"/>
      <c r="FH77" s="58"/>
      <c r="FI77" s="58"/>
      <c r="FJ77" s="172"/>
      <c r="FK77" s="172"/>
      <c r="FL77" s="172"/>
      <c r="FM77" s="58"/>
      <c r="FN77" s="58"/>
      <c r="FO77" s="58"/>
      <c r="FP77" s="172"/>
      <c r="FQ77" s="172"/>
      <c r="FR77" s="172"/>
      <c r="FS77" s="58"/>
      <c r="FT77" s="58"/>
      <c r="FU77" s="58"/>
      <c r="FV77" s="172"/>
      <c r="FW77" s="172"/>
      <c r="FX77" s="172"/>
      <c r="FY77" s="58"/>
      <c r="FZ77" s="58"/>
      <c r="GA77" s="58"/>
      <c r="GB77" s="172"/>
      <c r="GC77" s="172"/>
      <c r="GD77" s="172"/>
      <c r="GE77" s="58"/>
      <c r="GF77" s="58"/>
      <c r="GG77" s="58"/>
      <c r="GH77" s="172"/>
      <c r="GI77" s="172"/>
      <c r="GJ77" s="172"/>
      <c r="GK77" s="58"/>
      <c r="GL77" s="58"/>
      <c r="GM77" s="58"/>
      <c r="GN77" s="172"/>
      <c r="GO77" s="172"/>
      <c r="GP77" s="172"/>
      <c r="GQ77" s="58"/>
      <c r="GR77" s="58"/>
      <c r="GS77" s="58"/>
      <c r="GT77" s="172"/>
      <c r="GU77" s="172"/>
      <c r="GV77" s="172"/>
      <c r="GW77" s="58"/>
      <c r="GX77" s="58"/>
      <c r="GY77" s="58"/>
      <c r="GZ77" s="172"/>
      <c r="HA77" s="172"/>
      <c r="HB77" s="172"/>
      <c r="HC77" s="58"/>
      <c r="HD77" s="58"/>
      <c r="HE77" s="58"/>
      <c r="HF77" s="172"/>
      <c r="HG77" s="172"/>
      <c r="HH77" s="172"/>
      <c r="HI77" s="58"/>
      <c r="HJ77" s="58"/>
      <c r="HK77" s="58"/>
      <c r="HL77" s="172"/>
      <c r="HM77" s="172"/>
      <c r="HN77" s="172"/>
      <c r="HO77" s="58"/>
      <c r="HP77" s="58"/>
      <c r="HQ77" s="58"/>
      <c r="HR77" s="172"/>
      <c r="HS77" s="172"/>
      <c r="HT77" s="172"/>
      <c r="HU77" s="58"/>
      <c r="HV77" s="58"/>
      <c r="HW77" s="58"/>
      <c r="HX77" s="172"/>
      <c r="HY77" s="172"/>
      <c r="HZ77" s="172"/>
      <c r="IA77" s="58"/>
      <c r="IB77" s="58"/>
      <c r="IC77" s="58"/>
      <c r="ID77" s="172"/>
      <c r="IE77" s="172"/>
      <c r="IF77" s="172"/>
      <c r="IG77" s="58"/>
      <c r="IH77" s="58"/>
      <c r="II77" s="58"/>
      <c r="IJ77" s="172"/>
      <c r="IK77" s="172"/>
      <c r="IL77" s="172"/>
      <c r="IM77" s="58"/>
      <c r="IN77" s="58"/>
      <c r="IO77" s="58"/>
      <c r="IP77" s="172"/>
      <c r="IQ77" s="172"/>
      <c r="IR77" s="172"/>
      <c r="IS77" s="58"/>
    </row>
    <row r="78" spans="1:253" ht="15.6" x14ac:dyDescent="0.25">
      <c r="A78" s="60">
        <v>1</v>
      </c>
      <c r="B78" s="60">
        <v>2</v>
      </c>
      <c r="C78" s="60">
        <v>3</v>
      </c>
      <c r="D78" s="60">
        <v>4</v>
      </c>
      <c r="E78" s="60">
        <v>3</v>
      </c>
      <c r="F78" s="60">
        <v>4</v>
      </c>
      <c r="G78" s="73">
        <f>F78+1</f>
        <v>5</v>
      </c>
      <c r="H78" s="73">
        <f>G78+1</f>
        <v>6</v>
      </c>
      <c r="I78" s="73">
        <f>H78+1</f>
        <v>7</v>
      </c>
      <c r="J78" s="73">
        <f>I78+1</f>
        <v>8</v>
      </c>
      <c r="K78" s="73">
        <f>J78+1</f>
        <v>9</v>
      </c>
    </row>
    <row r="79" spans="1:253" ht="31.2" x14ac:dyDescent="0.25">
      <c r="A79" s="19" t="s">
        <v>0</v>
      </c>
      <c r="B79" s="20" t="s">
        <v>23</v>
      </c>
      <c r="C79" s="10" t="s">
        <v>11</v>
      </c>
      <c r="D79" s="136">
        <v>77431.27315034809</v>
      </c>
      <c r="E79" s="137">
        <v>88135.676726830643</v>
      </c>
      <c r="F79" s="137">
        <v>97720.672797973457</v>
      </c>
      <c r="G79" s="20" t="s">
        <v>23</v>
      </c>
      <c r="H79" s="10" t="s">
        <v>11</v>
      </c>
      <c r="I79" s="138">
        <v>67134.510999999999</v>
      </c>
      <c r="J79" s="139"/>
      <c r="K79" s="139"/>
    </row>
  </sheetData>
  <mergeCells count="274">
    <mergeCell ref="I20:K20"/>
    <mergeCell ref="I58:K58"/>
    <mergeCell ref="H7:H30"/>
    <mergeCell ref="I30:K30"/>
    <mergeCell ref="I7:K7"/>
    <mergeCell ref="I8:K8"/>
    <mergeCell ref="I9:K9"/>
    <mergeCell ref="I10:K10"/>
    <mergeCell ref="I11:K11"/>
    <mergeCell ref="I12:K12"/>
    <mergeCell ref="I13:K13"/>
    <mergeCell ref="I14:K14"/>
    <mergeCell ref="I24:K24"/>
    <mergeCell ref="I25:K25"/>
    <mergeCell ref="I26:K26"/>
    <mergeCell ref="I27:K27"/>
    <mergeCell ref="I28:K28"/>
    <mergeCell ref="I29:K29"/>
    <mergeCell ref="I21:K21"/>
    <mergeCell ref="I22:K22"/>
    <mergeCell ref="I23:K23"/>
    <mergeCell ref="I15:K15"/>
    <mergeCell ref="I16:K16"/>
    <mergeCell ref="I17:K17"/>
    <mergeCell ref="I18:K18"/>
    <mergeCell ref="I19:K19"/>
    <mergeCell ref="A4:A5"/>
    <mergeCell ref="B4:F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G4:K4"/>
    <mergeCell ref="I5:K5"/>
    <mergeCell ref="I6:K6"/>
    <mergeCell ref="B31:D31"/>
    <mergeCell ref="E31:E4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E42:E57"/>
    <mergeCell ref="B43:D43"/>
    <mergeCell ref="B44:D44"/>
    <mergeCell ref="B45:D45"/>
    <mergeCell ref="B46:D46"/>
    <mergeCell ref="B47:D47"/>
    <mergeCell ref="B48:D48"/>
    <mergeCell ref="B55:D55"/>
    <mergeCell ref="B56:D56"/>
    <mergeCell ref="B57:D57"/>
    <mergeCell ref="A58:D58"/>
    <mergeCell ref="A60:F60"/>
    <mergeCell ref="B62:D62"/>
    <mergeCell ref="B49:D49"/>
    <mergeCell ref="B50:D50"/>
    <mergeCell ref="B51:D51"/>
    <mergeCell ref="B52:D52"/>
    <mergeCell ref="B53:D53"/>
    <mergeCell ref="B54:D54"/>
    <mergeCell ref="X76:X77"/>
    <mergeCell ref="Y76:AA76"/>
    <mergeCell ref="AB76:AB77"/>
    <mergeCell ref="AC76:AC77"/>
    <mergeCell ref="AD76:AD77"/>
    <mergeCell ref="AE76:AG76"/>
    <mergeCell ref="P76:P77"/>
    <mergeCell ref="Q76:Q77"/>
    <mergeCell ref="R76:R77"/>
    <mergeCell ref="S76:U76"/>
    <mergeCell ref="V76:V77"/>
    <mergeCell ref="W76:W77"/>
    <mergeCell ref="AP76:AP77"/>
    <mergeCell ref="AQ76:AS76"/>
    <mergeCell ref="AT76:AT77"/>
    <mergeCell ref="AU76:AU77"/>
    <mergeCell ref="AV76:AV77"/>
    <mergeCell ref="AW76:AY76"/>
    <mergeCell ref="AH76:AH77"/>
    <mergeCell ref="AI76:AI77"/>
    <mergeCell ref="AJ76:AJ77"/>
    <mergeCell ref="AK76:AM76"/>
    <mergeCell ref="AN76:AN77"/>
    <mergeCell ref="AO76:AO77"/>
    <mergeCell ref="BH76:BH77"/>
    <mergeCell ref="BI76:BK76"/>
    <mergeCell ref="BL76:BL77"/>
    <mergeCell ref="BM76:BM77"/>
    <mergeCell ref="BN76:BN77"/>
    <mergeCell ref="BO76:BQ76"/>
    <mergeCell ref="AZ76:AZ77"/>
    <mergeCell ref="BA76:BA77"/>
    <mergeCell ref="BB76:BB77"/>
    <mergeCell ref="BC76:BE76"/>
    <mergeCell ref="BF76:BF77"/>
    <mergeCell ref="BG76:BG77"/>
    <mergeCell ref="BZ76:BZ77"/>
    <mergeCell ref="CA76:CC76"/>
    <mergeCell ref="CD76:CD77"/>
    <mergeCell ref="CE76:CE77"/>
    <mergeCell ref="CF76:CF77"/>
    <mergeCell ref="CG76:CI76"/>
    <mergeCell ref="BR76:BR77"/>
    <mergeCell ref="BS76:BS77"/>
    <mergeCell ref="BT76:BT77"/>
    <mergeCell ref="BU76:BW76"/>
    <mergeCell ref="BX76:BX77"/>
    <mergeCell ref="BY76:BY77"/>
    <mergeCell ref="CR76:CR77"/>
    <mergeCell ref="CS76:CU76"/>
    <mergeCell ref="CV76:CV77"/>
    <mergeCell ref="CW76:CW77"/>
    <mergeCell ref="CX76:CX77"/>
    <mergeCell ref="CY76:DA76"/>
    <mergeCell ref="CJ76:CJ77"/>
    <mergeCell ref="CK76:CK77"/>
    <mergeCell ref="CL76:CL77"/>
    <mergeCell ref="CM76:CO76"/>
    <mergeCell ref="CP76:CP77"/>
    <mergeCell ref="CQ76:CQ77"/>
    <mergeCell ref="DJ76:DJ77"/>
    <mergeCell ref="DK76:DM76"/>
    <mergeCell ref="DN76:DN77"/>
    <mergeCell ref="DO76:DO77"/>
    <mergeCell ref="DP76:DP77"/>
    <mergeCell ref="DQ76:DS76"/>
    <mergeCell ref="DB76:DB77"/>
    <mergeCell ref="DC76:DC77"/>
    <mergeCell ref="DD76:DD77"/>
    <mergeCell ref="DE76:DG76"/>
    <mergeCell ref="DH76:DH77"/>
    <mergeCell ref="DI76:DI77"/>
    <mergeCell ref="EB76:EB77"/>
    <mergeCell ref="EC76:EE76"/>
    <mergeCell ref="EF76:EF77"/>
    <mergeCell ref="EG76:EG77"/>
    <mergeCell ref="EH76:EH77"/>
    <mergeCell ref="EI76:EK76"/>
    <mergeCell ref="DT76:DT77"/>
    <mergeCell ref="DU76:DU77"/>
    <mergeCell ref="DV76:DV77"/>
    <mergeCell ref="DW76:DY76"/>
    <mergeCell ref="DZ76:DZ77"/>
    <mergeCell ref="EA76:EA77"/>
    <mergeCell ref="ET76:ET77"/>
    <mergeCell ref="EU76:EW76"/>
    <mergeCell ref="EX76:EX77"/>
    <mergeCell ref="EY76:EY77"/>
    <mergeCell ref="EZ76:EZ77"/>
    <mergeCell ref="FA76:FC76"/>
    <mergeCell ref="EL76:EL77"/>
    <mergeCell ref="EM76:EM77"/>
    <mergeCell ref="EN76:EN77"/>
    <mergeCell ref="EO76:EQ76"/>
    <mergeCell ref="ER76:ER77"/>
    <mergeCell ref="ES76:ES77"/>
    <mergeCell ref="FL76:FL77"/>
    <mergeCell ref="FM76:FO76"/>
    <mergeCell ref="FP76:FP77"/>
    <mergeCell ref="FQ76:FQ77"/>
    <mergeCell ref="FR76:FR77"/>
    <mergeCell ref="FS76:FU76"/>
    <mergeCell ref="FD76:FD77"/>
    <mergeCell ref="FE76:FE77"/>
    <mergeCell ref="FF76:FF77"/>
    <mergeCell ref="FG76:FI76"/>
    <mergeCell ref="FJ76:FJ77"/>
    <mergeCell ref="FK76:FK77"/>
    <mergeCell ref="GD76:GD77"/>
    <mergeCell ref="GE76:GG76"/>
    <mergeCell ref="GH76:GH77"/>
    <mergeCell ref="GI76:GI77"/>
    <mergeCell ref="GJ76:GJ77"/>
    <mergeCell ref="GK76:GM76"/>
    <mergeCell ref="FV76:FV77"/>
    <mergeCell ref="FW76:FW77"/>
    <mergeCell ref="FX76:FX77"/>
    <mergeCell ref="FY76:GA76"/>
    <mergeCell ref="GB76:GB77"/>
    <mergeCell ref="GC76:GC77"/>
    <mergeCell ref="HA76:HA77"/>
    <mergeCell ref="HB76:HB77"/>
    <mergeCell ref="HC76:HE76"/>
    <mergeCell ref="GN76:GN77"/>
    <mergeCell ref="GO76:GO77"/>
    <mergeCell ref="GP76:GP77"/>
    <mergeCell ref="GQ76:GS76"/>
    <mergeCell ref="GT76:GT77"/>
    <mergeCell ref="GU76:GU77"/>
    <mergeCell ref="IR76:IR77"/>
    <mergeCell ref="IF76:IF77"/>
    <mergeCell ref="IG76:II76"/>
    <mergeCell ref="IJ76:IJ77"/>
    <mergeCell ref="IK76:IK77"/>
    <mergeCell ref="IL76:IL77"/>
    <mergeCell ref="IM76:IO76"/>
    <mergeCell ref="HX76:HX77"/>
    <mergeCell ref="HY76:HY77"/>
    <mergeCell ref="HZ76:HZ77"/>
    <mergeCell ref="IA76:IC76"/>
    <mergeCell ref="ID76:ID77"/>
    <mergeCell ref="IE76:IE77"/>
    <mergeCell ref="A3:K3"/>
    <mergeCell ref="A2:K2"/>
    <mergeCell ref="E7:E16"/>
    <mergeCell ref="IP76:IP77"/>
    <mergeCell ref="IQ76:IQ77"/>
    <mergeCell ref="HN76:HN77"/>
    <mergeCell ref="HO76:HQ76"/>
    <mergeCell ref="HR76:HR77"/>
    <mergeCell ref="HS76:HS77"/>
    <mergeCell ref="HT76:HT77"/>
    <mergeCell ref="HU76:HW76"/>
    <mergeCell ref="HF76:HF77"/>
    <mergeCell ref="HG76:HG77"/>
    <mergeCell ref="HH76:HH77"/>
    <mergeCell ref="HI76:HK76"/>
    <mergeCell ref="HL76:HL77"/>
    <mergeCell ref="HM76:HM77"/>
    <mergeCell ref="GV76:GV77"/>
    <mergeCell ref="GW76:GY76"/>
    <mergeCell ref="GZ76:GZ77"/>
    <mergeCell ref="O66:O67"/>
    <mergeCell ref="P66:P67"/>
    <mergeCell ref="Q66:R66"/>
    <mergeCell ref="B61:F61"/>
    <mergeCell ref="G61:K61"/>
    <mergeCell ref="I62:K62"/>
    <mergeCell ref="I63:K63"/>
    <mergeCell ref="A61:A62"/>
    <mergeCell ref="G65:K65"/>
    <mergeCell ref="A67:K67"/>
    <mergeCell ref="B63:D63"/>
    <mergeCell ref="B64:D64"/>
    <mergeCell ref="A65:D65"/>
    <mergeCell ref="G68:K68"/>
    <mergeCell ref="I69:K69"/>
    <mergeCell ref="I70:K70"/>
    <mergeCell ref="G72:K72"/>
    <mergeCell ref="B75:F75"/>
    <mergeCell ref="A75:A77"/>
    <mergeCell ref="G75:K75"/>
    <mergeCell ref="I76:K76"/>
    <mergeCell ref="N66:N67"/>
    <mergeCell ref="G76:G77"/>
    <mergeCell ref="H76:H77"/>
    <mergeCell ref="L76:L77"/>
    <mergeCell ref="M76:O76"/>
    <mergeCell ref="B71:D71"/>
    <mergeCell ref="A72:D72"/>
    <mergeCell ref="A73:F73"/>
    <mergeCell ref="A74:F74"/>
    <mergeCell ref="B76:B77"/>
    <mergeCell ref="C76:C77"/>
    <mergeCell ref="D76:F76"/>
    <mergeCell ref="B69:D69"/>
    <mergeCell ref="B70:D70"/>
    <mergeCell ref="A68:A69"/>
    <mergeCell ref="B68:F68"/>
  </mergeCells>
  <printOptions horizontalCentered="1"/>
  <pageMargins left="1.0629921259842521" right="0.39370078740157483" top="0.39370078740157483" bottom="0.39370078740157483" header="0" footer="0"/>
  <pageSetup paperSize="9" scale="47" fitToHeight="6" orientation="portrait" r:id="rId1"/>
  <headerFooter alignWithMargins="0"/>
  <rowBreaks count="1" manualBreakCount="1">
    <brk id="65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topLeftCell="A20" zoomScaleSheetLayoutView="100" workbookViewId="0">
      <selection activeCell="L21" sqref="L21"/>
    </sheetView>
  </sheetViews>
  <sheetFormatPr defaultColWidth="9.109375" defaultRowHeight="13.8" x14ac:dyDescent="0.25"/>
  <cols>
    <col min="1" max="1" width="5.88671875" style="16" customWidth="1"/>
    <col min="2" max="2" width="32.88671875" style="16" customWidth="1"/>
    <col min="3" max="3" width="11.88671875" style="16" customWidth="1"/>
    <col min="4" max="7" width="14.109375" style="16" customWidth="1"/>
    <col min="8" max="8" width="9.109375" style="16"/>
    <col min="9" max="9" width="10.33203125" style="16" bestFit="1" customWidth="1"/>
    <col min="10" max="16384" width="9.109375" style="16"/>
  </cols>
  <sheetData>
    <row r="1" spans="1:7" ht="33.75" customHeight="1" x14ac:dyDescent="0.25">
      <c r="A1" s="177" t="s">
        <v>171</v>
      </c>
      <c r="B1" s="177"/>
      <c r="C1" s="177"/>
      <c r="D1" s="177"/>
      <c r="E1" s="177"/>
      <c r="F1" s="177"/>
      <c r="G1" s="177"/>
    </row>
    <row r="2" spans="1:7" ht="15.6" customHeight="1" x14ac:dyDescent="0.25">
      <c r="A2" s="218" t="s">
        <v>45</v>
      </c>
      <c r="B2" s="218" t="s">
        <v>12</v>
      </c>
      <c r="C2" s="218" t="s">
        <v>9</v>
      </c>
      <c r="D2" s="213" t="s">
        <v>111</v>
      </c>
      <c r="E2" s="214"/>
      <c r="F2" s="214"/>
      <c r="G2" s="215"/>
    </row>
    <row r="3" spans="1:7" ht="15.6" x14ac:dyDescent="0.25">
      <c r="A3" s="219"/>
      <c r="B3" s="219"/>
      <c r="C3" s="219"/>
      <c r="D3" s="216" t="s">
        <v>33</v>
      </c>
      <c r="E3" s="217"/>
      <c r="F3" s="10" t="s">
        <v>34</v>
      </c>
      <c r="G3" s="10" t="s">
        <v>35</v>
      </c>
    </row>
    <row r="4" spans="1:7" x14ac:dyDescent="0.25">
      <c r="A4" s="220"/>
      <c r="B4" s="220"/>
      <c r="C4" s="220"/>
      <c r="D4" s="127" t="s">
        <v>126</v>
      </c>
      <c r="E4" s="127" t="s">
        <v>127</v>
      </c>
      <c r="F4" s="127" t="s">
        <v>126</v>
      </c>
      <c r="G4" s="127" t="s">
        <v>126</v>
      </c>
    </row>
    <row r="5" spans="1:7" ht="15.6" x14ac:dyDescent="0.25">
      <c r="A5" s="56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</row>
    <row r="6" spans="1:7" ht="15.6" x14ac:dyDescent="0.3">
      <c r="A6" s="17" t="s">
        <v>108</v>
      </c>
      <c r="B6" s="210" t="s">
        <v>13</v>
      </c>
      <c r="C6" s="211"/>
      <c r="D6" s="211"/>
      <c r="E6" s="211"/>
      <c r="F6" s="211"/>
      <c r="G6" s="212"/>
    </row>
    <row r="7" spans="1:7" ht="176.25" customHeight="1" x14ac:dyDescent="0.25">
      <c r="A7" s="3" t="s">
        <v>99</v>
      </c>
      <c r="B7" s="4" t="s">
        <v>89</v>
      </c>
      <c r="C7" s="5" t="s">
        <v>15</v>
      </c>
      <c r="D7" s="5">
        <v>0</v>
      </c>
      <c r="E7" s="5">
        <v>82</v>
      </c>
      <c r="F7" s="128">
        <v>0</v>
      </c>
      <c r="G7" s="5">
        <v>0</v>
      </c>
    </row>
    <row r="8" spans="1:7" ht="82.5" customHeight="1" x14ac:dyDescent="0.25">
      <c r="A8" s="11" t="s">
        <v>14</v>
      </c>
      <c r="B8" s="12" t="s">
        <v>90</v>
      </c>
      <c r="C8" s="13" t="s">
        <v>92</v>
      </c>
      <c r="D8" s="13">
        <v>0</v>
      </c>
      <c r="E8" s="13">
        <v>9</v>
      </c>
      <c r="F8" s="129">
        <v>0</v>
      </c>
      <c r="G8" s="13">
        <v>0</v>
      </c>
    </row>
    <row r="9" spans="1:7" ht="33.75" customHeight="1" x14ac:dyDescent="0.25">
      <c r="A9" s="27" t="s">
        <v>16</v>
      </c>
      <c r="B9" s="28" t="s">
        <v>91</v>
      </c>
      <c r="C9" s="15" t="s">
        <v>92</v>
      </c>
      <c r="D9" s="15">
        <v>12</v>
      </c>
      <c r="E9" s="15">
        <v>11</v>
      </c>
      <c r="F9" s="130">
        <v>12</v>
      </c>
      <c r="G9" s="15">
        <v>12</v>
      </c>
    </row>
    <row r="10" spans="1:7" ht="146.25" customHeight="1" x14ac:dyDescent="0.25">
      <c r="A10" s="9" t="s">
        <v>94</v>
      </c>
      <c r="B10" s="31" t="s">
        <v>86</v>
      </c>
      <c r="C10" s="5" t="s">
        <v>15</v>
      </c>
      <c r="D10" s="30">
        <f>D11/D12*100</f>
        <v>75</v>
      </c>
      <c r="E10" s="30">
        <v>98.6</v>
      </c>
      <c r="F10" s="131">
        <f>F11/F12*100</f>
        <v>58.333333333333336</v>
      </c>
      <c r="G10" s="30">
        <f>G11/G12*100</f>
        <v>25</v>
      </c>
    </row>
    <row r="11" spans="1:7" ht="132.75" customHeight="1" x14ac:dyDescent="0.25">
      <c r="A11" s="6" t="s">
        <v>18</v>
      </c>
      <c r="B11" s="32" t="s">
        <v>93</v>
      </c>
      <c r="C11" s="13" t="s">
        <v>92</v>
      </c>
      <c r="D11" s="34">
        <v>45</v>
      </c>
      <c r="E11" s="34">
        <v>71</v>
      </c>
      <c r="F11" s="35">
        <v>35</v>
      </c>
      <c r="G11" s="34">
        <v>15</v>
      </c>
    </row>
    <row r="12" spans="1:7" ht="31.2" x14ac:dyDescent="0.25">
      <c r="A12" s="14" t="s">
        <v>95</v>
      </c>
      <c r="B12" s="33" t="s">
        <v>91</v>
      </c>
      <c r="C12" s="56" t="s">
        <v>92</v>
      </c>
      <c r="D12" s="36">
        <v>60</v>
      </c>
      <c r="E12" s="36">
        <v>72</v>
      </c>
      <c r="F12" s="37">
        <v>60</v>
      </c>
      <c r="G12" s="36">
        <v>60</v>
      </c>
    </row>
    <row r="13" spans="1:7" ht="15.6" x14ac:dyDescent="0.3">
      <c r="A13" s="8" t="s">
        <v>109</v>
      </c>
      <c r="B13" s="210" t="s">
        <v>17</v>
      </c>
      <c r="C13" s="211"/>
      <c r="D13" s="211"/>
      <c r="E13" s="211"/>
      <c r="F13" s="211"/>
      <c r="G13" s="212"/>
    </row>
    <row r="14" spans="1:7" ht="62.4" x14ac:dyDescent="0.25">
      <c r="A14" s="3" t="s">
        <v>99</v>
      </c>
      <c r="B14" s="54" t="s">
        <v>96</v>
      </c>
      <c r="C14" s="5" t="s">
        <v>19</v>
      </c>
      <c r="D14" s="42">
        <f>D15/D16</f>
        <v>0.30821390044691016</v>
      </c>
      <c r="E14" s="132">
        <v>0</v>
      </c>
      <c r="F14" s="42">
        <f>F15/F16</f>
        <v>0.19263368777931886</v>
      </c>
      <c r="G14" s="42">
        <f>G15/G16</f>
        <v>7.705347511172754E-2</v>
      </c>
    </row>
    <row r="15" spans="1:7" ht="378" customHeight="1" x14ac:dyDescent="0.25">
      <c r="A15" s="49" t="s">
        <v>14</v>
      </c>
      <c r="B15" s="50" t="s">
        <v>97</v>
      </c>
      <c r="C15" s="51" t="s">
        <v>92</v>
      </c>
      <c r="D15" s="53">
        <v>8</v>
      </c>
      <c r="E15" s="52">
        <v>0</v>
      </c>
      <c r="F15" s="53">
        <v>5</v>
      </c>
      <c r="G15" s="53">
        <v>2</v>
      </c>
    </row>
    <row r="16" spans="1:7" ht="31.2" x14ac:dyDescent="0.25">
      <c r="A16" s="14" t="s">
        <v>16</v>
      </c>
      <c r="B16" s="46" t="s">
        <v>98</v>
      </c>
      <c r="C16" s="56" t="s">
        <v>100</v>
      </c>
      <c r="D16" s="48">
        <v>25.956</v>
      </c>
      <c r="E16" s="47">
        <v>25.956</v>
      </c>
      <c r="F16" s="48">
        <v>25.956</v>
      </c>
      <c r="G16" s="48">
        <v>25.956</v>
      </c>
    </row>
    <row r="17" spans="1:7" ht="15.6" x14ac:dyDescent="0.3">
      <c r="A17" s="8" t="s">
        <v>110</v>
      </c>
      <c r="B17" s="206" t="s">
        <v>24</v>
      </c>
      <c r="C17" s="207"/>
      <c r="D17" s="207"/>
      <c r="E17" s="207"/>
      <c r="F17" s="207"/>
      <c r="G17" s="208"/>
    </row>
    <row r="18" spans="1:7" ht="93.6" x14ac:dyDescent="0.25">
      <c r="A18" s="38" t="s">
        <v>99</v>
      </c>
      <c r="B18" s="4" t="s">
        <v>25</v>
      </c>
      <c r="C18" s="40" t="s">
        <v>15</v>
      </c>
      <c r="D18" s="42">
        <f>D20/D19*100</f>
        <v>7.0629629629629624</v>
      </c>
      <c r="E18" s="42">
        <v>7</v>
      </c>
      <c r="F18" s="42">
        <f>F20/F19*100</f>
        <v>7.0629629629629624</v>
      </c>
      <c r="G18" s="42">
        <f>G20/G19*100</f>
        <v>7.0629629629629624</v>
      </c>
    </row>
    <row r="19" spans="1:7" ht="31.2" x14ac:dyDescent="0.25">
      <c r="A19" s="41" t="s">
        <v>14</v>
      </c>
      <c r="B19" s="12" t="s">
        <v>101</v>
      </c>
      <c r="C19" s="29" t="s">
        <v>107</v>
      </c>
      <c r="D19" s="45">
        <v>1350</v>
      </c>
      <c r="E19" s="18">
        <v>1214.4929999999999</v>
      </c>
      <c r="F19" s="45">
        <v>1350</v>
      </c>
      <c r="G19" s="45">
        <v>1350</v>
      </c>
    </row>
    <row r="20" spans="1:7" ht="62.4" x14ac:dyDescent="0.25">
      <c r="A20" s="39" t="s">
        <v>16</v>
      </c>
      <c r="B20" s="12" t="s">
        <v>102</v>
      </c>
      <c r="C20" s="29" t="s">
        <v>107</v>
      </c>
      <c r="D20" s="18">
        <v>95.35</v>
      </c>
      <c r="E20" s="30">
        <v>86.2</v>
      </c>
      <c r="F20" s="18">
        <v>95.35</v>
      </c>
      <c r="G20" s="18">
        <v>95.35</v>
      </c>
    </row>
    <row r="21" spans="1:7" ht="109.2" x14ac:dyDescent="0.25">
      <c r="A21" s="39" t="s">
        <v>94</v>
      </c>
      <c r="B21" s="12" t="s">
        <v>103</v>
      </c>
      <c r="C21" s="29" t="s">
        <v>28</v>
      </c>
      <c r="D21" s="43">
        <f>D22/D23</f>
        <v>4.2025185185185186E-2</v>
      </c>
      <c r="E21" s="43">
        <v>0.04</v>
      </c>
      <c r="F21" s="43">
        <f>F22/F23</f>
        <v>4.2025185185185186E-2</v>
      </c>
      <c r="G21" s="43">
        <f>G22/G23</f>
        <v>4.2025185185185186E-2</v>
      </c>
    </row>
    <row r="22" spans="1:7" ht="84" customHeight="1" x14ac:dyDescent="0.25">
      <c r="A22" s="39" t="s">
        <v>18</v>
      </c>
      <c r="B22" s="12" t="s">
        <v>104</v>
      </c>
      <c r="C22" s="29" t="s">
        <v>106</v>
      </c>
      <c r="D22" s="18">
        <v>56.734000000000002</v>
      </c>
      <c r="E22" s="18">
        <v>56.734000000000002</v>
      </c>
      <c r="F22" s="18">
        <v>56.734000000000002</v>
      </c>
      <c r="G22" s="18">
        <v>56.734000000000002</v>
      </c>
    </row>
    <row r="23" spans="1:7" ht="31.2" x14ac:dyDescent="0.25">
      <c r="A23" s="44" t="s">
        <v>95</v>
      </c>
      <c r="B23" s="7" t="s">
        <v>105</v>
      </c>
      <c r="C23" s="59" t="s">
        <v>107</v>
      </c>
      <c r="D23" s="21">
        <v>1350</v>
      </c>
      <c r="E23" s="21">
        <v>1214.4929999999999</v>
      </c>
      <c r="F23" s="21">
        <v>1350</v>
      </c>
      <c r="G23" s="21">
        <v>1350</v>
      </c>
    </row>
    <row r="24" spans="1:7" ht="18" customHeight="1" x14ac:dyDescent="0.25">
      <c r="A24" s="209"/>
      <c r="B24" s="209"/>
      <c r="C24" s="209"/>
      <c r="D24" s="209"/>
      <c r="E24" s="209"/>
      <c r="F24" s="209"/>
      <c r="G24" s="209"/>
    </row>
  </sheetData>
  <mergeCells count="10">
    <mergeCell ref="B17:G17"/>
    <mergeCell ref="A24:G24"/>
    <mergeCell ref="B6:G6"/>
    <mergeCell ref="B13:G13"/>
    <mergeCell ref="A1:G1"/>
    <mergeCell ref="D2:G2"/>
    <mergeCell ref="D3:E3"/>
    <mergeCell ref="C2:C4"/>
    <mergeCell ref="B2:B4"/>
    <mergeCell ref="A2:A4"/>
  </mergeCells>
  <printOptions horizontalCentered="1"/>
  <pageMargins left="1.0629921259842521" right="0.39370078740157483" top="0.39370078740157483" bottom="0.39370078740157483" header="0" footer="0"/>
  <pageSetup paperSize="9" scale="82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раздел 1</vt:lpstr>
      <vt:lpstr>рздел 2</vt:lpstr>
      <vt:lpstr>раздел 3,4</vt:lpstr>
      <vt:lpstr>раздел 5</vt:lpstr>
      <vt:lpstr>'раздел 3,4'!Область_печати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2017-04-07T03:42:42Z</cp:lastPrinted>
  <dcterms:created xsi:type="dcterms:W3CDTF">1996-10-08T23:32:33Z</dcterms:created>
  <dcterms:modified xsi:type="dcterms:W3CDTF">2017-04-09T23:03:05Z</dcterms:modified>
</cp:coreProperties>
</file>