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11172" yWindow="-276" windowWidth="15252" windowHeight="9360" tabRatio="830"/>
  </bookViews>
  <sheets>
    <sheet name="раздел 1" sheetId="29" r:id="rId1"/>
    <sheet name="раздел 2" sheetId="22" r:id="rId2"/>
    <sheet name="раздел 3,4" sheetId="23" r:id="rId3"/>
    <sheet name="раздел 5" sheetId="24" r:id="rId4"/>
  </sheets>
  <definedNames>
    <definedName name="_xlnm.Print_Titles" localSheetId="2">'раздел 3,4'!$25:$27</definedName>
  </definedNames>
  <calcPr calcId="144525"/>
</workbook>
</file>

<file path=xl/calcChain.xml><?xml version="1.0" encoding="utf-8"?>
<calcChain xmlns="http://schemas.openxmlformats.org/spreadsheetml/2006/main">
  <c r="M15" i="22" l="1"/>
  <c r="M20" i="22"/>
  <c r="M14" i="22"/>
  <c r="M19" i="22"/>
  <c r="M13" i="22"/>
  <c r="M18" i="22"/>
  <c r="M12" i="22"/>
  <c r="M17" i="22"/>
  <c r="L15" i="22"/>
  <c r="L20" i="22"/>
  <c r="L14" i="22"/>
  <c r="L19" i="22" s="1"/>
  <c r="L13" i="22"/>
  <c r="L18" i="22"/>
  <c r="L12" i="22"/>
  <c r="L17" i="22"/>
  <c r="K15" i="22"/>
  <c r="K20" i="22"/>
  <c r="K13" i="22"/>
  <c r="K18" i="22"/>
  <c r="K12" i="22"/>
  <c r="K17" i="22"/>
  <c r="I15" i="22"/>
  <c r="I20" i="22"/>
  <c r="I14" i="22"/>
  <c r="I19" i="22" s="1"/>
  <c r="I13" i="22"/>
  <c r="I18" i="22"/>
  <c r="I12" i="22"/>
  <c r="I17" i="22"/>
  <c r="G15" i="22"/>
  <c r="G20" i="22"/>
  <c r="G14" i="22"/>
  <c r="G19" i="22" s="1"/>
  <c r="G13" i="22"/>
  <c r="G18" i="22"/>
  <c r="G12" i="22"/>
  <c r="G17" i="22"/>
  <c r="K14" i="22"/>
  <c r="K19" i="22" s="1"/>
  <c r="E15" i="22"/>
  <c r="E20" i="22" s="1"/>
  <c r="E14" i="22"/>
  <c r="E19" i="22" s="1"/>
  <c r="E13" i="22"/>
  <c r="E18" i="22" s="1"/>
  <c r="E12" i="22"/>
  <c r="E17" i="22" s="1"/>
  <c r="C15" i="22"/>
  <c r="C20" i="22" s="1"/>
  <c r="F20" i="22" s="1"/>
  <c r="H20" i="22" s="1"/>
  <c r="J20" i="22" s="1"/>
  <c r="C14" i="22"/>
  <c r="C19" i="22"/>
  <c r="F19" i="22" s="1"/>
  <c r="C13" i="22"/>
  <c r="C18" i="22" s="1"/>
  <c r="F18" i="22" s="1"/>
  <c r="H18" i="22" s="1"/>
  <c r="J18" i="22" s="1"/>
  <c r="C12" i="22"/>
  <c r="C17" i="22"/>
  <c r="F17" i="22" s="1"/>
  <c r="H17" i="22" s="1"/>
  <c r="J17" i="22" s="1"/>
  <c r="D20" i="24"/>
  <c r="F20" i="24" s="1"/>
  <c r="F18" i="24" s="1"/>
  <c r="O19" i="24"/>
  <c r="O18" i="24" s="1"/>
  <c r="M20" i="24"/>
  <c r="M18" i="24" s="1"/>
  <c r="O20" i="24"/>
  <c r="N19" i="24"/>
  <c r="N20" i="24"/>
  <c r="N18" i="24" s="1"/>
  <c r="L19" i="24"/>
  <c r="L18" i="24" s="1"/>
  <c r="J20" i="24"/>
  <c r="J18" i="24" s="1"/>
  <c r="L20" i="24"/>
  <c r="K19" i="24"/>
  <c r="K20" i="24"/>
  <c r="K18" i="24" s="1"/>
  <c r="I19" i="24"/>
  <c r="I18" i="24" s="1"/>
  <c r="G20" i="24"/>
  <c r="G18" i="24" s="1"/>
  <c r="I20" i="24"/>
  <c r="H19" i="24"/>
  <c r="H20" i="24"/>
  <c r="H18" i="24" s="1"/>
  <c r="F19" i="24"/>
  <c r="E19" i="24"/>
  <c r="M17" i="24"/>
  <c r="O17" i="24" s="1"/>
  <c r="F10" i="22"/>
  <c r="H10" i="22" s="1"/>
  <c r="J10" i="22" s="1"/>
  <c r="J17" i="24"/>
  <c r="L17" i="24" s="1"/>
  <c r="F9" i="22"/>
  <c r="H9" i="22"/>
  <c r="J9" i="22" s="1"/>
  <c r="G17" i="24"/>
  <c r="I17" i="24" s="1"/>
  <c r="I15" i="24" s="1"/>
  <c r="F8" i="22"/>
  <c r="H8" i="22" s="1"/>
  <c r="J8" i="22" s="1"/>
  <c r="D17" i="24"/>
  <c r="F17" i="24"/>
  <c r="F15" i="24" s="1"/>
  <c r="F7" i="22"/>
  <c r="H7" i="22"/>
  <c r="J7" i="22" s="1"/>
  <c r="D16" i="24"/>
  <c r="F16" i="24" s="1"/>
  <c r="O11" i="24"/>
  <c r="N11" i="24"/>
  <c r="M11" i="24"/>
  <c r="K11" i="24"/>
  <c r="J11" i="24"/>
  <c r="L11" i="24"/>
  <c r="H11" i="24"/>
  <c r="G11" i="24"/>
  <c r="I11" i="24"/>
  <c r="F11" i="24"/>
  <c r="E11" i="24"/>
  <c r="D11" i="24"/>
  <c r="D5" i="24"/>
  <c r="E5" i="24" s="1"/>
  <c r="F5" i="24" s="1"/>
  <c r="G5" i="24" s="1"/>
  <c r="H5" i="24" s="1"/>
  <c r="I5" i="24" s="1"/>
  <c r="J5" i="24" s="1"/>
  <c r="K5" i="24" s="1"/>
  <c r="L5" i="24" s="1"/>
  <c r="M5" i="24" s="1"/>
  <c r="N5" i="24" s="1"/>
  <c r="O5" i="24" s="1"/>
  <c r="F15" i="22"/>
  <c r="H15" i="22" s="1"/>
  <c r="J15" i="22" s="1"/>
  <c r="F13" i="22"/>
  <c r="H13" i="22" s="1"/>
  <c r="J13" i="22" s="1"/>
  <c r="E17" i="24"/>
  <c r="K17" i="24"/>
  <c r="E20" i="24"/>
  <c r="E18" i="24" s="1"/>
  <c r="G16" i="24"/>
  <c r="H16" i="24" s="1"/>
  <c r="I16" i="24"/>
  <c r="N17" i="24"/>
  <c r="H17" i="24"/>
  <c r="J16" i="24"/>
  <c r="L16" i="24" s="1"/>
  <c r="K16" i="24"/>
  <c r="K15" i="24" s="1"/>
  <c r="J15" i="24"/>
  <c r="L15" i="24" l="1"/>
  <c r="H19" i="22"/>
  <c r="J19" i="22" s="1"/>
  <c r="H15" i="24"/>
  <c r="M16" i="24"/>
  <c r="D18" i="24"/>
  <c r="E16" i="24"/>
  <c r="E15" i="24" s="1"/>
  <c r="D15" i="24"/>
  <c r="G15" i="24"/>
  <c r="F12" i="22"/>
  <c r="H12" i="22" s="1"/>
  <c r="J12" i="22" s="1"/>
  <c r="F14" i="22"/>
  <c r="H14" i="22" s="1"/>
  <c r="J14" i="22" s="1"/>
  <c r="O16" i="24" l="1"/>
  <c r="N16" i="24"/>
</calcChain>
</file>

<file path=xl/comments1.xml><?xml version="1.0" encoding="utf-8"?>
<comments xmlns="http://schemas.openxmlformats.org/spreadsheetml/2006/main">
  <authors>
    <author>kzs001</author>
  </authors>
  <commentLis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kzs001:</t>
        </r>
        <r>
          <rPr>
            <sz val="9"/>
            <color indexed="81"/>
            <rFont val="Tahoma"/>
            <family val="2"/>
            <charset val="204"/>
          </rPr>
          <t xml:space="preserve">
определяется как отношение количества аварий на централизованных системах водоснабжения к протяженности сетей и определяется в единицах на 1 км сети</t>
        </r>
      </text>
    </comment>
  </commentList>
</comments>
</file>

<file path=xl/sharedStrings.xml><?xml version="1.0" encoding="utf-8"?>
<sst xmlns="http://schemas.openxmlformats.org/spreadsheetml/2006/main" count="162" uniqueCount="89">
  <si>
    <t>Отпуск воды в сеть</t>
  </si>
  <si>
    <t>Показатели производственной деятельности (куб.м)</t>
  </si>
  <si>
    <t xml:space="preserve">Подъем воды </t>
  </si>
  <si>
    <t>Полезный отпуск воды в сеть</t>
  </si>
  <si>
    <t>в том числе:</t>
  </si>
  <si>
    <t>населению</t>
  </si>
  <si>
    <t>бюджетным организациям</t>
  </si>
  <si>
    <t>прочим потребителям</t>
  </si>
  <si>
    <t>Расход воды на собственное производство</t>
  </si>
  <si>
    <t xml:space="preserve">Реализовано воды потребителям - всего: </t>
  </si>
  <si>
    <t>Срок реализации мероприятия, лет</t>
  </si>
  <si>
    <t>Наименование показателя</t>
  </si>
  <si>
    <t>тыс. руб.</t>
  </si>
  <si>
    <t>%</t>
  </si>
  <si>
    <t>Неучтенные расходы и потери воды</t>
  </si>
  <si>
    <t>1.</t>
  </si>
  <si>
    <t>2.</t>
  </si>
  <si>
    <t>3.</t>
  </si>
  <si>
    <t>4.</t>
  </si>
  <si>
    <t>Покупка воды</t>
  </si>
  <si>
    <t>ПРОИЗВОДСТВЕННАЯ ПРОГРАММА</t>
  </si>
  <si>
    <t>№     п/п</t>
  </si>
  <si>
    <t xml:space="preserve">Расход воды на собствен-ные нужды 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</si>
  <si>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</si>
  <si>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</si>
  <si>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</si>
  <si>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</si>
  <si>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3.2. План мероприятий, направленных на улучшение качества питьевой воды*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</si>
  <si>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</si>
  <si>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</si>
  <si>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</si>
  <si>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</si>
  <si>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</si>
  <si>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</si>
  <si>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</si>
  <si>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</si>
  <si>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</si>
  <si>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</si>
  <si>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Показатели эффективности использования ресурсов, в том числе уроветь потерь воды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</si>
  <si>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 *</t>
  </si>
  <si>
    <t>Наименование</t>
  </si>
  <si>
    <t>кВт.ч/куб.м</t>
  </si>
  <si>
    <t>* План мероприятий по энергосбережению и повышению энергетической эффективности, организацией не представлен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</si>
  <si>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</si>
  <si>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* План мероприятий, направленных на улучшение качества питьевой воды,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</si>
  <si>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</si>
  <si>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</si>
  <si>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холодного водоснабжения *</t>
    </r>
  </si>
  <si>
    <t>* План мероприятийпо ремонту объектов централизованных систем холодного водоснабжения организацией не представлен</t>
  </si>
  <si>
    <t>Раздел 5. Плановые показатели надежности, качества, энергетической эффективности объектов централизованных систем холодного водоснабжения</t>
  </si>
  <si>
    <t>2016 год</t>
  </si>
  <si>
    <t>2017 год</t>
  </si>
  <si>
    <t>2018 год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</si>
  <si>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</si>
  <si>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</si>
  <si>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</si>
  <si>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</si>
  <si>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</si>
  <si>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</si>
  <si>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</si>
  <si>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</si>
  <si>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</si>
  <si>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</si>
  <si>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</si>
  <si>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</si>
  <si>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</si>
  <si>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</si>
  <si>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</si>
  <si>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</si>
  <si>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2</t>
  </si>
  <si>
    <t>тыс.куб.м</t>
  </si>
  <si>
    <t>тыс.кВт.ч</t>
  </si>
  <si>
    <t>III</t>
  </si>
  <si>
    <t>Значение показателя</t>
  </si>
  <si>
    <t>Участок Амгуэма</t>
  </si>
  <si>
    <t>Участок Конергино</t>
  </si>
  <si>
    <t>Участок Эгвекинот</t>
  </si>
  <si>
    <t>Участок Мыс Шмидта, Рыркайпий</t>
  </si>
  <si>
    <t xml:space="preserve">Раздел 2. Планируемый объем в сфере холодного водоснабжения (питьевая вода (питьевое водоснабжение)) </t>
  </si>
  <si>
    <t>в сфере водоснабжения (питьевое водоснабжение) на 2016-2018 годы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</si>
  <si>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</si>
  <si>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</si>
  <si>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</si>
  <si>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</si>
  <si>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</si>
  <si>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</si>
  <si>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</si>
  <si>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689202, Чукотский автономный округ, п. Эгвекинот, ул. Ленина,  д. 18</t>
  </si>
  <si>
    <t>МУП ЖКХ "Иультинское"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</si>
</sst>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5" fillId="0" borderId="0"/>
    <xf numFmtId="0" fontId="5" fillId="0" borderId="0"/>
  </cellStyleXfs>
  <cellXfs count="17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3" fillId="0" borderId="0" xfId="1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/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justify" vertical="top" wrapText="1"/>
    </xf>
    <xf numFmtId="0" fontId="7" fillId="0" borderId="2" xfId="2" applyFont="1" applyBorder="1" applyAlignment="1">
      <alignment horizontal="justify" vertical="top" wrapText="1"/>
    </xf>
    <xf numFmtId="0" fontId="7" fillId="0" borderId="8" xfId="2" applyFont="1" applyBorder="1" applyAlignment="1">
      <alignment horizontal="justify" vertical="top" wrapText="1"/>
    </xf>
    <xf numFmtId="1" fontId="3" fillId="0" borderId="6" xfId="0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28" xfId="2" applyFont="1" applyBorder="1" applyAlignment="1">
      <alignment horizontal="justify" vertical="top" wrapText="1"/>
    </xf>
    <xf numFmtId="0" fontId="7" fillId="0" borderId="29" xfId="2" applyFont="1" applyBorder="1" applyAlignment="1">
      <alignment horizontal="justify" vertical="top" wrapText="1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41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justify" vertical="top" wrapText="1"/>
    </xf>
    <xf numFmtId="165" fontId="3" fillId="0" borderId="42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17" fillId="0" borderId="0" xfId="3" applyFont="1"/>
    <xf numFmtId="0" fontId="7" fillId="0" borderId="0" xfId="3" applyFont="1"/>
    <xf numFmtId="0" fontId="7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64" fontId="3" fillId="2" borderId="36" xfId="0" applyNumberFormat="1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3" fillId="2" borderId="46" xfId="0" applyNumberFormat="1" applyFont="1" applyFill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4" fillId="0" borderId="16" xfId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3" fillId="0" borderId="47" xfId="1" applyFont="1" applyBorder="1" applyAlignment="1">
      <alignment horizontal="left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top" wrapText="1"/>
    </xf>
    <xf numFmtId="0" fontId="8" fillId="0" borderId="51" xfId="0" applyFont="1" applyBorder="1" applyAlignment="1">
      <alignment horizontal="left" vertical="top" wrapText="1"/>
    </xf>
    <xf numFmtId="0" fontId="8" fillId="0" borderId="5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47" xfId="0" applyNumberFormat="1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 wrapText="1"/>
    </xf>
    <xf numFmtId="2" fontId="1" fillId="0" borderId="50" xfId="0" applyNumberFormat="1" applyFont="1" applyFill="1" applyBorder="1" applyAlignment="1">
      <alignment horizontal="center" vertical="center" wrapText="1"/>
    </xf>
    <xf numFmtId="2" fontId="1" fillId="0" borderId="51" xfId="0" applyNumberFormat="1" applyFont="1" applyFill="1" applyBorder="1" applyAlignment="1">
      <alignment horizontal="center" vertical="center" wrapText="1"/>
    </xf>
    <xf numFmtId="2" fontId="1" fillId="0" borderId="5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tabSelected="1" zoomScaleNormal="100" workbookViewId="0">
      <selection activeCell="A9" sqref="A9"/>
    </sheetView>
  </sheetViews>
  <sheetFormatPr defaultColWidth="9.109375" defaultRowHeight="15.6" x14ac:dyDescent="0.3"/>
  <cols>
    <col min="1" max="1" width="51.33203125" style="108" customWidth="1"/>
    <col min="2" max="2" width="61.88671875" style="108" customWidth="1"/>
    <col min="3" max="3" width="7" style="108" customWidth="1"/>
    <col min="4" max="4" width="6.6640625" style="108" customWidth="1"/>
    <col min="5" max="16384" width="9.109375" style="108"/>
  </cols>
  <sheetData>
    <row r="1" spans="1:2" s="107" customFormat="1" ht="18" x14ac:dyDescent="0.35">
      <c r="A1" s="124" t="s">
        <v>20</v>
      </c>
      <c r="B1" s="124"/>
    </row>
    <row r="2" spans="1:2" s="107" customFormat="1" ht="18" x14ac:dyDescent="0.35">
      <c r="A2" s="125" t="s">
        <v>79</v>
      </c>
      <c r="B2" s="125"/>
    </row>
    <row r="3" spans="1:2" s="107" customFormat="1" ht="19.5" customHeight="1" x14ac:dyDescent="0.35">
      <c r="A3" s="126"/>
      <c r="B3" s="127"/>
    </row>
    <row r="4" spans="1:2" s="107" customFormat="1" ht="18.75" customHeight="1" x14ac:dyDescent="0.35">
      <c r="A4" s="128" t="s">
        <v>80</v>
      </c>
      <c r="B4" s="128"/>
    </row>
    <row r="5" spans="1:2" ht="27" customHeight="1" x14ac:dyDescent="0.3">
      <c r="A5" s="104" t="s">
        <v>81</v>
      </c>
      <c r="B5" s="105" t="s">
        <v>88</v>
      </c>
    </row>
    <row r="6" spans="1:2" ht="36" customHeight="1" x14ac:dyDescent="0.3">
      <c r="A6" s="104" t="s">
        <v>82</v>
      </c>
      <c r="B6" s="106" t="s">
        <v>87</v>
      </c>
    </row>
    <row r="7" spans="1:2" ht="38.25" customHeight="1" x14ac:dyDescent="0.3">
      <c r="A7" s="104" t="s">
        <v>83</v>
      </c>
      <c r="B7" s="106" t="s">
        <v>84</v>
      </c>
    </row>
    <row r="8" spans="1:2" ht="27.75" customHeight="1" x14ac:dyDescent="0.3">
      <c r="A8" s="104" t="s">
        <v>85</v>
      </c>
      <c r="B8" s="105" t="s">
        <v>86</v>
      </c>
    </row>
    <row r="9" spans="1:2" s="111" customFormat="1" ht="21.75" customHeight="1" x14ac:dyDescent="0.3">
      <c r="A9" s="109"/>
      <c r="B9" s="110"/>
    </row>
    <row r="10" spans="1:2" ht="16.5" customHeight="1" x14ac:dyDescent="0.3"/>
    <row r="20" spans="1:3" x14ac:dyDescent="0.3">
      <c r="C20" s="112"/>
    </row>
    <row r="22" spans="1:3" x14ac:dyDescent="0.3">
      <c r="C22" s="113"/>
    </row>
    <row r="25" spans="1:3" s="111" customFormat="1" x14ac:dyDescent="0.3">
      <c r="A25" s="108"/>
      <c r="B25" s="108"/>
      <c r="C25" s="108"/>
    </row>
    <row r="26" spans="1:3" ht="15" customHeight="1" x14ac:dyDescent="0.3"/>
    <row r="27" spans="1:3" ht="31.5" customHeight="1" x14ac:dyDescent="0.3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0.47244094488188981" bottom="0.19685039370078741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K10" sqref="K10:M10"/>
    </sheetView>
  </sheetViews>
  <sheetFormatPr defaultColWidth="9.109375" defaultRowHeight="15.6" x14ac:dyDescent="0.3"/>
  <cols>
    <col min="1" max="1" width="6" style="4" customWidth="1"/>
    <col min="2" max="2" width="24.5546875" style="4" customWidth="1"/>
    <col min="3" max="3" width="13.33203125" style="4" customWidth="1"/>
    <col min="4" max="4" width="11.88671875" style="4" customWidth="1"/>
    <col min="5" max="5" width="12.109375" style="4" customWidth="1"/>
    <col min="6" max="6" width="13" style="4" customWidth="1"/>
    <col min="7" max="7" width="13.6640625" style="4" customWidth="1"/>
    <col min="8" max="8" width="13.109375" style="4" customWidth="1"/>
    <col min="9" max="9" width="13.88671875" style="4" customWidth="1"/>
    <col min="10" max="10" width="13.44140625" style="4" customWidth="1"/>
    <col min="11" max="11" width="11.109375" style="4" customWidth="1"/>
    <col min="12" max="12" width="12.44140625" style="4" customWidth="1"/>
    <col min="13" max="13" width="12.88671875" style="4" customWidth="1"/>
    <col min="14" max="16384" width="9.109375" style="4"/>
  </cols>
  <sheetData>
    <row r="1" spans="1:14" x14ac:dyDescent="0.3">
      <c r="A1" s="8" t="s">
        <v>78</v>
      </c>
    </row>
    <row r="2" spans="1:14" ht="15.75" customHeight="1" x14ac:dyDescent="0.3">
      <c r="A2" s="129" t="s">
        <v>21</v>
      </c>
      <c r="B2" s="132" t="s">
        <v>40</v>
      </c>
      <c r="C2" s="136" t="s">
        <v>1</v>
      </c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4" x14ac:dyDescent="0.3">
      <c r="A3" s="130"/>
      <c r="B3" s="133"/>
      <c r="C3" s="135" t="s">
        <v>2</v>
      </c>
      <c r="D3" s="135" t="s">
        <v>19</v>
      </c>
      <c r="E3" s="135" t="s">
        <v>22</v>
      </c>
      <c r="F3" s="135" t="s">
        <v>0</v>
      </c>
      <c r="G3" s="135" t="s">
        <v>14</v>
      </c>
      <c r="H3" s="135" t="s">
        <v>3</v>
      </c>
      <c r="I3" s="132" t="s">
        <v>8</v>
      </c>
      <c r="J3" s="135" t="s">
        <v>9</v>
      </c>
      <c r="K3" s="135" t="s">
        <v>4</v>
      </c>
      <c r="L3" s="135"/>
      <c r="M3" s="135"/>
    </row>
    <row r="4" spans="1:14" ht="42" customHeight="1" x14ac:dyDescent="0.3">
      <c r="A4" s="131"/>
      <c r="B4" s="134"/>
      <c r="C4" s="135"/>
      <c r="D4" s="135"/>
      <c r="E4" s="135"/>
      <c r="F4" s="135"/>
      <c r="G4" s="135"/>
      <c r="H4" s="135"/>
      <c r="I4" s="134"/>
      <c r="J4" s="135"/>
      <c r="K4" s="1" t="s">
        <v>5</v>
      </c>
      <c r="L4" s="1" t="s">
        <v>6</v>
      </c>
      <c r="M4" s="1" t="s">
        <v>7</v>
      </c>
    </row>
    <row r="5" spans="1:14" x14ac:dyDescent="0.3">
      <c r="A5" s="7">
        <v>1</v>
      </c>
      <c r="B5" s="1">
        <v>2</v>
      </c>
      <c r="C5" s="7">
        <v>3</v>
      </c>
      <c r="D5" s="1">
        <v>4</v>
      </c>
      <c r="E5" s="7">
        <v>5</v>
      </c>
      <c r="F5" s="1">
        <v>6</v>
      </c>
      <c r="G5" s="7">
        <v>7</v>
      </c>
      <c r="H5" s="1">
        <v>8</v>
      </c>
      <c r="I5" s="7">
        <v>9</v>
      </c>
      <c r="J5" s="1">
        <v>10</v>
      </c>
      <c r="K5" s="7">
        <v>11</v>
      </c>
      <c r="L5" s="1">
        <v>12</v>
      </c>
      <c r="M5" s="7">
        <v>13</v>
      </c>
    </row>
    <row r="6" spans="1:14" x14ac:dyDescent="0.3">
      <c r="A6" s="49"/>
      <c r="B6" s="139" t="s">
        <v>50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1"/>
    </row>
    <row r="7" spans="1:14" x14ac:dyDescent="0.3">
      <c r="A7" s="5" t="s">
        <v>15</v>
      </c>
      <c r="B7" s="2" t="s">
        <v>74</v>
      </c>
      <c r="C7" s="9">
        <v>31049.7</v>
      </c>
      <c r="D7" s="11"/>
      <c r="E7" s="11">
        <v>5.0999999999999996</v>
      </c>
      <c r="F7" s="10">
        <f>C7-E7</f>
        <v>31044.600000000002</v>
      </c>
      <c r="G7" s="11">
        <v>2173.1999999999998</v>
      </c>
      <c r="H7" s="10">
        <f>F7-G7</f>
        <v>28871.4</v>
      </c>
      <c r="I7" s="11">
        <v>14185.637000000001</v>
      </c>
      <c r="J7" s="10">
        <f>H7-I7</f>
        <v>14685.763000000001</v>
      </c>
      <c r="K7" s="11">
        <v>10713.4</v>
      </c>
      <c r="L7" s="11">
        <v>3237.4</v>
      </c>
      <c r="M7" s="12">
        <v>735</v>
      </c>
    </row>
    <row r="8" spans="1:14" x14ac:dyDescent="0.3">
      <c r="A8" s="5" t="s">
        <v>16</v>
      </c>
      <c r="B8" s="2" t="s">
        <v>75</v>
      </c>
      <c r="C8" s="9">
        <v>16247.055</v>
      </c>
      <c r="D8" s="11"/>
      <c r="E8" s="11">
        <v>3.46</v>
      </c>
      <c r="F8" s="10">
        <f>C8-E8</f>
        <v>16243.595000000001</v>
      </c>
      <c r="G8" s="11">
        <v>649.74400000000003</v>
      </c>
      <c r="H8" s="10">
        <f>F8-G8</f>
        <v>15593.851000000001</v>
      </c>
      <c r="I8" s="11">
        <v>6462.5</v>
      </c>
      <c r="J8" s="10">
        <f>H8-I8</f>
        <v>9131.3510000000006</v>
      </c>
      <c r="K8" s="11">
        <v>7333.3609999999999</v>
      </c>
      <c r="L8" s="11">
        <v>1709.13</v>
      </c>
      <c r="M8" s="12">
        <v>88.86</v>
      </c>
    </row>
    <row r="9" spans="1:14" ht="31.2" x14ac:dyDescent="0.3">
      <c r="A9" s="5" t="s">
        <v>17</v>
      </c>
      <c r="B9" s="2" t="s">
        <v>77</v>
      </c>
      <c r="C9" s="9">
        <v>65218.59</v>
      </c>
      <c r="D9" s="11"/>
      <c r="E9" s="11">
        <v>17.399999999999999</v>
      </c>
      <c r="F9" s="44">
        <f>C9-E9</f>
        <v>65201.189999999995</v>
      </c>
      <c r="G9" s="11">
        <v>6520.1190000000006</v>
      </c>
      <c r="H9" s="44">
        <f>F9-G9</f>
        <v>58681.070999999996</v>
      </c>
      <c r="I9" s="11">
        <v>7863.2640000000001</v>
      </c>
      <c r="J9" s="44">
        <f>H9-I9</f>
        <v>50817.806999999993</v>
      </c>
      <c r="K9" s="11">
        <v>21947.886999999999</v>
      </c>
      <c r="L9" s="11">
        <v>2010</v>
      </c>
      <c r="M9" s="12">
        <v>26859.919999999998</v>
      </c>
      <c r="N9" s="45"/>
    </row>
    <row r="10" spans="1:14" x14ac:dyDescent="0.3">
      <c r="A10" s="5" t="s">
        <v>18</v>
      </c>
      <c r="B10" s="2" t="s">
        <v>76</v>
      </c>
      <c r="C10" s="9">
        <v>192278.39999999999</v>
      </c>
      <c r="D10" s="11"/>
      <c r="E10" s="11">
        <v>32.78</v>
      </c>
      <c r="F10" s="46">
        <f>C10-E10</f>
        <v>192245.62</v>
      </c>
      <c r="G10" s="11">
        <v>19224.599999999999</v>
      </c>
      <c r="H10" s="10">
        <f>F10-G10</f>
        <v>173021.02</v>
      </c>
      <c r="I10" s="11">
        <v>4895.6099999999997</v>
      </c>
      <c r="J10" s="10">
        <f>H10-I10</f>
        <v>168125.41</v>
      </c>
      <c r="K10" s="11">
        <v>104274.584</v>
      </c>
      <c r="L10" s="11">
        <v>38031.971999999994</v>
      </c>
      <c r="M10" s="12">
        <v>25818.828999999998</v>
      </c>
    </row>
    <row r="11" spans="1:14" ht="17.25" customHeight="1" x14ac:dyDescent="0.3">
      <c r="A11" s="50"/>
      <c r="B11" s="139" t="s">
        <v>51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</row>
    <row r="12" spans="1:14" x14ac:dyDescent="0.3">
      <c r="A12" s="5" t="s">
        <v>15</v>
      </c>
      <c r="B12" s="2" t="s">
        <v>74</v>
      </c>
      <c r="C12" s="9">
        <f>C7</f>
        <v>31049.7</v>
      </c>
      <c r="D12" s="11"/>
      <c r="E12" s="11">
        <f>E7</f>
        <v>5.0999999999999996</v>
      </c>
      <c r="F12" s="10">
        <f>C12-E12</f>
        <v>31044.600000000002</v>
      </c>
      <c r="G12" s="11">
        <f>G7</f>
        <v>2173.1999999999998</v>
      </c>
      <c r="H12" s="10">
        <f>F12-G12</f>
        <v>28871.4</v>
      </c>
      <c r="I12" s="11">
        <f>I7</f>
        <v>14185.637000000001</v>
      </c>
      <c r="J12" s="10">
        <f>H12-I12</f>
        <v>14685.763000000001</v>
      </c>
      <c r="K12" s="11">
        <f t="shared" ref="K12:M15" si="0">K7</f>
        <v>10713.4</v>
      </c>
      <c r="L12" s="11">
        <f t="shared" si="0"/>
        <v>3237.4</v>
      </c>
      <c r="M12" s="12">
        <f t="shared" si="0"/>
        <v>735</v>
      </c>
    </row>
    <row r="13" spans="1:14" x14ac:dyDescent="0.3">
      <c r="A13" s="5" t="s">
        <v>16</v>
      </c>
      <c r="B13" s="2" t="s">
        <v>75</v>
      </c>
      <c r="C13" s="9">
        <f>C8</f>
        <v>16247.055</v>
      </c>
      <c r="D13" s="11"/>
      <c r="E13" s="11">
        <f>E8</f>
        <v>3.46</v>
      </c>
      <c r="F13" s="10">
        <f>C13-E13</f>
        <v>16243.595000000001</v>
      </c>
      <c r="G13" s="11">
        <f>G8</f>
        <v>649.74400000000003</v>
      </c>
      <c r="H13" s="10">
        <f>F13-G13</f>
        <v>15593.851000000001</v>
      </c>
      <c r="I13" s="11">
        <f>I8</f>
        <v>6462.5</v>
      </c>
      <c r="J13" s="10">
        <f>H13-I13</f>
        <v>9131.3510000000006</v>
      </c>
      <c r="K13" s="11">
        <f t="shared" si="0"/>
        <v>7333.3609999999999</v>
      </c>
      <c r="L13" s="11">
        <f t="shared" si="0"/>
        <v>1709.13</v>
      </c>
      <c r="M13" s="12">
        <f t="shared" si="0"/>
        <v>88.86</v>
      </c>
    </row>
    <row r="14" spans="1:14" ht="31.2" x14ac:dyDescent="0.3">
      <c r="A14" s="5" t="s">
        <v>17</v>
      </c>
      <c r="B14" s="2" t="s">
        <v>77</v>
      </c>
      <c r="C14" s="9">
        <f>C9</f>
        <v>65218.59</v>
      </c>
      <c r="D14" s="11"/>
      <c r="E14" s="11">
        <f>E9</f>
        <v>17.399999999999999</v>
      </c>
      <c r="F14" s="44">
        <f>C14-E14</f>
        <v>65201.189999999995</v>
      </c>
      <c r="G14" s="11">
        <f>G9</f>
        <v>6520.1190000000006</v>
      </c>
      <c r="H14" s="44">
        <f>F14-G14</f>
        <v>58681.070999999996</v>
      </c>
      <c r="I14" s="11">
        <f>I9</f>
        <v>7863.2640000000001</v>
      </c>
      <c r="J14" s="44">
        <f>H14-I14</f>
        <v>50817.806999999993</v>
      </c>
      <c r="K14" s="11">
        <f t="shared" si="0"/>
        <v>21947.886999999999</v>
      </c>
      <c r="L14" s="11">
        <f t="shared" si="0"/>
        <v>2010</v>
      </c>
      <c r="M14" s="12">
        <f t="shared" si="0"/>
        <v>26859.919999999998</v>
      </c>
      <c r="N14" s="45"/>
    </row>
    <row r="15" spans="1:14" x14ac:dyDescent="0.3">
      <c r="A15" s="5" t="s">
        <v>18</v>
      </c>
      <c r="B15" s="2" t="s">
        <v>76</v>
      </c>
      <c r="C15" s="9">
        <f>C10</f>
        <v>192278.39999999999</v>
      </c>
      <c r="D15" s="11"/>
      <c r="E15" s="11">
        <f>E10</f>
        <v>32.78</v>
      </c>
      <c r="F15" s="46">
        <f>C15-E15</f>
        <v>192245.62</v>
      </c>
      <c r="G15" s="11">
        <f>G10</f>
        <v>19224.599999999999</v>
      </c>
      <c r="H15" s="10">
        <f>F15-G15</f>
        <v>173021.02</v>
      </c>
      <c r="I15" s="11">
        <f>I10</f>
        <v>4895.6099999999997</v>
      </c>
      <c r="J15" s="10">
        <f>H15-I15</f>
        <v>168125.41</v>
      </c>
      <c r="K15" s="11">
        <f t="shared" si="0"/>
        <v>104274.584</v>
      </c>
      <c r="L15" s="11">
        <f t="shared" si="0"/>
        <v>38031.971999999994</v>
      </c>
      <c r="M15" s="12">
        <f t="shared" si="0"/>
        <v>25818.828999999998</v>
      </c>
    </row>
    <row r="16" spans="1:14" x14ac:dyDescent="0.3">
      <c r="A16" s="50"/>
      <c r="B16" s="139" t="s">
        <v>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1"/>
    </row>
    <row r="17" spans="1:13" x14ac:dyDescent="0.3">
      <c r="A17" s="5" t="s">
        <v>15</v>
      </c>
      <c r="B17" s="2" t="s">
        <v>74</v>
      </c>
      <c r="C17" s="9">
        <f>C12</f>
        <v>31049.7</v>
      </c>
      <c r="D17" s="11"/>
      <c r="E17" s="11">
        <f>E12</f>
        <v>5.0999999999999996</v>
      </c>
      <c r="F17" s="10">
        <f>C17-E17</f>
        <v>31044.600000000002</v>
      </c>
      <c r="G17" s="11">
        <f>G12</f>
        <v>2173.1999999999998</v>
      </c>
      <c r="H17" s="10">
        <f>F17-G17</f>
        <v>28871.4</v>
      </c>
      <c r="I17" s="11">
        <f>I12</f>
        <v>14185.637000000001</v>
      </c>
      <c r="J17" s="10">
        <f>H17-I17</f>
        <v>14685.763000000001</v>
      </c>
      <c r="K17" s="11">
        <f t="shared" ref="K17:M20" si="1">K12</f>
        <v>10713.4</v>
      </c>
      <c r="L17" s="11">
        <f t="shared" si="1"/>
        <v>3237.4</v>
      </c>
      <c r="M17" s="12">
        <f t="shared" si="1"/>
        <v>735</v>
      </c>
    </row>
    <row r="18" spans="1:13" x14ac:dyDescent="0.3">
      <c r="A18" s="5" t="s">
        <v>16</v>
      </c>
      <c r="B18" s="2" t="s">
        <v>75</v>
      </c>
      <c r="C18" s="9">
        <f>C13</f>
        <v>16247.055</v>
      </c>
      <c r="D18" s="11"/>
      <c r="E18" s="11">
        <f>E13</f>
        <v>3.46</v>
      </c>
      <c r="F18" s="10">
        <f>C18-E18</f>
        <v>16243.595000000001</v>
      </c>
      <c r="G18" s="11">
        <f>G13</f>
        <v>649.74400000000003</v>
      </c>
      <c r="H18" s="10">
        <f>F18-G18</f>
        <v>15593.851000000001</v>
      </c>
      <c r="I18" s="11">
        <f>I13</f>
        <v>6462.5</v>
      </c>
      <c r="J18" s="10">
        <f>H18-I18</f>
        <v>9131.3510000000006</v>
      </c>
      <c r="K18" s="11">
        <f t="shared" si="1"/>
        <v>7333.3609999999999</v>
      </c>
      <c r="L18" s="11">
        <f t="shared" si="1"/>
        <v>1709.13</v>
      </c>
      <c r="M18" s="12">
        <f t="shared" si="1"/>
        <v>88.86</v>
      </c>
    </row>
    <row r="19" spans="1:13" ht="31.2" x14ac:dyDescent="0.3">
      <c r="A19" s="5" t="s">
        <v>17</v>
      </c>
      <c r="B19" s="2" t="s">
        <v>77</v>
      </c>
      <c r="C19" s="9">
        <f>C14</f>
        <v>65218.59</v>
      </c>
      <c r="D19" s="11"/>
      <c r="E19" s="11">
        <f>E14</f>
        <v>17.399999999999999</v>
      </c>
      <c r="F19" s="44">
        <f>C19-E19</f>
        <v>65201.189999999995</v>
      </c>
      <c r="G19" s="11">
        <f>G14</f>
        <v>6520.1190000000006</v>
      </c>
      <c r="H19" s="44">
        <f>F19-G19</f>
        <v>58681.070999999996</v>
      </c>
      <c r="I19" s="11">
        <f>I14</f>
        <v>7863.2640000000001</v>
      </c>
      <c r="J19" s="44">
        <f>H19-I19</f>
        <v>50817.806999999993</v>
      </c>
      <c r="K19" s="11">
        <f t="shared" si="1"/>
        <v>21947.886999999999</v>
      </c>
      <c r="L19" s="11">
        <f t="shared" si="1"/>
        <v>2010</v>
      </c>
      <c r="M19" s="12">
        <f t="shared" si="1"/>
        <v>26859.919999999998</v>
      </c>
    </row>
    <row r="20" spans="1:13" x14ac:dyDescent="0.3">
      <c r="A20" s="6" t="s">
        <v>18</v>
      </c>
      <c r="B20" s="3" t="s">
        <v>76</v>
      </c>
      <c r="C20" s="37">
        <f>C15</f>
        <v>192278.39999999999</v>
      </c>
      <c r="D20" s="38"/>
      <c r="E20" s="38">
        <f>E15</f>
        <v>32.78</v>
      </c>
      <c r="F20" s="51">
        <f>C20-E20</f>
        <v>192245.62</v>
      </c>
      <c r="G20" s="38">
        <f>G15</f>
        <v>19224.599999999999</v>
      </c>
      <c r="H20" s="52">
        <f>F20-G20</f>
        <v>173021.02</v>
      </c>
      <c r="I20" s="38">
        <f>I15</f>
        <v>4895.6099999999997</v>
      </c>
      <c r="J20" s="52">
        <f>H20-I20</f>
        <v>168125.41</v>
      </c>
      <c r="K20" s="38">
        <f t="shared" si="1"/>
        <v>104274.584</v>
      </c>
      <c r="L20" s="38">
        <f t="shared" si="1"/>
        <v>38031.971999999994</v>
      </c>
      <c r="M20" s="39">
        <f t="shared" si="1"/>
        <v>25818.828999999998</v>
      </c>
    </row>
  </sheetData>
  <mergeCells count="15">
    <mergeCell ref="B11:M11"/>
    <mergeCell ref="B16:M16"/>
    <mergeCell ref="B6:M6"/>
    <mergeCell ref="K3:M3"/>
    <mergeCell ref="F3:F4"/>
    <mergeCell ref="G3:G4"/>
    <mergeCell ref="A2:A4"/>
    <mergeCell ref="B2:B4"/>
    <mergeCell ref="H3:H4"/>
    <mergeCell ref="I3:I4"/>
    <mergeCell ref="J3:J4"/>
    <mergeCell ref="C3:C4"/>
    <mergeCell ref="D3:D4"/>
    <mergeCell ref="E3:E4"/>
    <mergeCell ref="C2:M2"/>
  </mergeCells>
  <phoneticPr fontId="2" type="noConversion"/>
  <printOptions horizontalCentered="1"/>
  <pageMargins left="0.19685039370078741" right="0.19685039370078741" top="0.47244094488188981" bottom="0.19685039370078741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6" zoomScaleNormal="100" workbookViewId="0">
      <selection activeCell="E28" sqref="E28:G31"/>
    </sheetView>
  </sheetViews>
  <sheetFormatPr defaultColWidth="9.109375" defaultRowHeight="15.6" x14ac:dyDescent="0.3"/>
  <cols>
    <col min="1" max="1" width="3.6640625" style="14" hidden="1" customWidth="1"/>
    <col min="2" max="2" width="7.44140625" style="14" customWidth="1"/>
    <col min="3" max="3" width="34.109375" style="14" customWidth="1"/>
    <col min="4" max="4" width="15.6640625" style="14" customWidth="1"/>
    <col min="5" max="7" width="12.6640625" style="14" customWidth="1"/>
    <col min="8" max="16384" width="9.109375" style="14"/>
  </cols>
  <sheetData>
    <row r="1" spans="2:8" ht="72" customHeight="1" x14ac:dyDescent="0.3">
      <c r="B1" s="151" t="s">
        <v>46</v>
      </c>
      <c r="C1" s="151"/>
      <c r="D1" s="151"/>
      <c r="E1" s="151"/>
      <c r="F1" s="151"/>
      <c r="G1" s="151"/>
      <c r="H1" s="13"/>
    </row>
    <row r="2" spans="2:8" ht="16.5" customHeight="1" x14ac:dyDescent="0.3">
      <c r="B2" s="40"/>
      <c r="C2" s="40"/>
      <c r="D2" s="40"/>
      <c r="E2" s="40"/>
      <c r="F2" s="13"/>
      <c r="G2" s="13"/>
      <c r="H2" s="13"/>
    </row>
    <row r="3" spans="2:8" ht="30.75" customHeight="1" x14ac:dyDescent="0.3">
      <c r="B3" s="152" t="s">
        <v>47</v>
      </c>
      <c r="C3" s="152"/>
      <c r="D3" s="152"/>
      <c r="E3" s="152"/>
      <c r="F3" s="152"/>
      <c r="G3" s="152"/>
    </row>
    <row r="4" spans="2:8" ht="72" customHeight="1" x14ac:dyDescent="0.3">
      <c r="B4" s="15" t="s">
        <v>23</v>
      </c>
      <c r="C4" s="15" t="s">
        <v>24</v>
      </c>
      <c r="D4" s="15" t="s">
        <v>10</v>
      </c>
      <c r="E4" s="142" t="s">
        <v>25</v>
      </c>
      <c r="F4" s="142"/>
      <c r="G4" s="142"/>
    </row>
    <row r="5" spans="2:8" x14ac:dyDescent="0.3">
      <c r="B5" s="15">
        <v>1</v>
      </c>
      <c r="C5" s="15">
        <v>2</v>
      </c>
      <c r="D5" s="15">
        <v>3</v>
      </c>
      <c r="E5" s="142">
        <v>4</v>
      </c>
      <c r="F5" s="142"/>
      <c r="G5" s="142"/>
    </row>
    <row r="6" spans="2:8" x14ac:dyDescent="0.3">
      <c r="B6" s="19" t="s">
        <v>15</v>
      </c>
      <c r="C6" s="20"/>
      <c r="D6" s="19"/>
      <c r="E6" s="142"/>
      <c r="F6" s="142"/>
      <c r="G6" s="142"/>
    </row>
    <row r="7" spans="2:8" x14ac:dyDescent="0.3">
      <c r="B7" s="143" t="s">
        <v>26</v>
      </c>
      <c r="C7" s="143"/>
      <c r="D7" s="143"/>
      <c r="E7" s="143"/>
      <c r="F7" s="143"/>
      <c r="G7" s="143"/>
    </row>
    <row r="8" spans="2:8" ht="29.25" customHeight="1" x14ac:dyDescent="0.3">
      <c r="B8" s="144" t="s">
        <v>48</v>
      </c>
      <c r="C8" s="144"/>
      <c r="D8" s="144"/>
      <c r="E8" s="144"/>
      <c r="F8" s="144"/>
      <c r="G8" s="144"/>
    </row>
    <row r="9" spans="2:8" ht="15.75" customHeight="1" x14ac:dyDescent="0.3">
      <c r="B9" s="16"/>
      <c r="C9" s="17"/>
      <c r="D9" s="18"/>
      <c r="E9" s="18"/>
    </row>
    <row r="10" spans="2:8" ht="21.75" customHeight="1" x14ac:dyDescent="0.3">
      <c r="B10" s="152" t="s">
        <v>27</v>
      </c>
      <c r="C10" s="152"/>
      <c r="D10" s="152"/>
      <c r="E10" s="152"/>
      <c r="F10" s="152"/>
      <c r="G10" s="152"/>
    </row>
    <row r="11" spans="2:8" ht="62.4" x14ac:dyDescent="0.3">
      <c r="B11" s="15" t="s">
        <v>23</v>
      </c>
      <c r="C11" s="15" t="s">
        <v>24</v>
      </c>
      <c r="D11" s="15" t="s">
        <v>10</v>
      </c>
      <c r="E11" s="142" t="s">
        <v>25</v>
      </c>
      <c r="F11" s="142"/>
      <c r="G11" s="142"/>
    </row>
    <row r="12" spans="2:8" x14ac:dyDescent="0.3">
      <c r="B12" s="15">
        <v>1</v>
      </c>
      <c r="C12" s="15">
        <v>2</v>
      </c>
      <c r="D12" s="15">
        <v>3</v>
      </c>
      <c r="E12" s="142">
        <v>4</v>
      </c>
      <c r="F12" s="142"/>
      <c r="G12" s="142"/>
    </row>
    <row r="13" spans="2:8" x14ac:dyDescent="0.3">
      <c r="B13" s="19" t="s">
        <v>15</v>
      </c>
      <c r="C13" s="20"/>
      <c r="D13" s="19"/>
      <c r="E13" s="142"/>
      <c r="F13" s="142"/>
      <c r="G13" s="142"/>
    </row>
    <row r="14" spans="2:8" x14ac:dyDescent="0.3">
      <c r="B14" s="143" t="s">
        <v>26</v>
      </c>
      <c r="C14" s="143"/>
      <c r="D14" s="143"/>
      <c r="E14" s="143"/>
      <c r="F14" s="143"/>
      <c r="G14" s="143"/>
    </row>
    <row r="15" spans="2:8" ht="30.75" customHeight="1" x14ac:dyDescent="0.3">
      <c r="B15" s="144" t="s">
        <v>44</v>
      </c>
      <c r="C15" s="144"/>
      <c r="D15" s="144"/>
      <c r="E15" s="144"/>
      <c r="F15" s="144"/>
      <c r="G15" s="144"/>
    </row>
    <row r="16" spans="2:8" ht="15.75" customHeight="1" x14ac:dyDescent="0.3">
      <c r="B16" s="21"/>
      <c r="C16" s="21"/>
      <c r="D16" s="21"/>
      <c r="E16" s="21"/>
    </row>
    <row r="17" spans="2:7" ht="35.25" customHeight="1" x14ac:dyDescent="0.3">
      <c r="B17" s="152" t="s">
        <v>39</v>
      </c>
      <c r="C17" s="152"/>
      <c r="D17" s="152"/>
      <c r="E17" s="152"/>
      <c r="F17" s="152"/>
      <c r="G17" s="152"/>
    </row>
    <row r="18" spans="2:7" ht="62.4" x14ac:dyDescent="0.3">
      <c r="B18" s="15" t="s">
        <v>23</v>
      </c>
      <c r="C18" s="15" t="s">
        <v>24</v>
      </c>
      <c r="D18" s="15" t="s">
        <v>10</v>
      </c>
      <c r="E18" s="142" t="s">
        <v>25</v>
      </c>
      <c r="F18" s="142"/>
      <c r="G18" s="142"/>
    </row>
    <row r="19" spans="2:7" x14ac:dyDescent="0.3">
      <c r="B19" s="15">
        <v>1</v>
      </c>
      <c r="C19" s="15">
        <v>2</v>
      </c>
      <c r="D19" s="15">
        <v>3</v>
      </c>
      <c r="E19" s="142">
        <v>4</v>
      </c>
      <c r="F19" s="142"/>
      <c r="G19" s="142"/>
    </row>
    <row r="20" spans="2:7" x14ac:dyDescent="0.3">
      <c r="B20" s="19" t="s">
        <v>15</v>
      </c>
      <c r="C20" s="20"/>
      <c r="D20" s="19"/>
      <c r="E20" s="142"/>
      <c r="F20" s="142"/>
      <c r="G20" s="142"/>
    </row>
    <row r="21" spans="2:7" x14ac:dyDescent="0.3">
      <c r="B21" s="143" t="s">
        <v>26</v>
      </c>
      <c r="C21" s="143"/>
      <c r="D21" s="143"/>
      <c r="E21" s="143"/>
      <c r="F21" s="143"/>
      <c r="G21" s="143"/>
    </row>
    <row r="22" spans="2:7" ht="30" customHeight="1" x14ac:dyDescent="0.3">
      <c r="B22" s="144" t="s">
        <v>42</v>
      </c>
      <c r="C22" s="144"/>
      <c r="D22" s="144"/>
      <c r="E22" s="144"/>
      <c r="F22" s="144"/>
      <c r="G22" s="144"/>
    </row>
    <row r="23" spans="2:7" x14ac:dyDescent="0.3">
      <c r="B23" s="16"/>
      <c r="C23" s="17"/>
      <c r="D23" s="18"/>
      <c r="E23" s="18"/>
    </row>
    <row r="24" spans="2:7" ht="30.75" customHeight="1" x14ac:dyDescent="0.3">
      <c r="B24" s="150" t="s">
        <v>29</v>
      </c>
      <c r="C24" s="150"/>
      <c r="D24" s="150"/>
      <c r="E24" s="150"/>
      <c r="F24" s="150"/>
      <c r="G24" s="150"/>
    </row>
    <row r="25" spans="2:7" x14ac:dyDescent="0.3">
      <c r="B25" s="145" t="s">
        <v>28</v>
      </c>
      <c r="C25" s="145" t="s">
        <v>11</v>
      </c>
      <c r="D25" s="145" t="s">
        <v>30</v>
      </c>
      <c r="E25" s="147" t="s">
        <v>31</v>
      </c>
      <c r="F25" s="148"/>
      <c r="G25" s="149"/>
    </row>
    <row r="26" spans="2:7" x14ac:dyDescent="0.3">
      <c r="B26" s="146"/>
      <c r="C26" s="146"/>
      <c r="D26" s="146"/>
      <c r="E26" s="15" t="s">
        <v>50</v>
      </c>
      <c r="F26" s="15" t="s">
        <v>51</v>
      </c>
      <c r="G26" s="15" t="s">
        <v>52</v>
      </c>
    </row>
    <row r="27" spans="2:7" x14ac:dyDescent="0.3"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6</v>
      </c>
    </row>
    <row r="28" spans="2:7" x14ac:dyDescent="0.3">
      <c r="B28" s="5" t="s">
        <v>15</v>
      </c>
      <c r="C28" s="2" t="s">
        <v>74</v>
      </c>
      <c r="D28" s="24" t="s">
        <v>12</v>
      </c>
      <c r="E28" s="53">
        <v>4970.4413594285033</v>
      </c>
      <c r="F28" s="53">
        <v>3858.9215264895752</v>
      </c>
      <c r="G28" s="53">
        <v>4148.0345387163861</v>
      </c>
    </row>
    <row r="29" spans="2:7" x14ac:dyDescent="0.3">
      <c r="B29" s="5" t="s">
        <v>16</v>
      </c>
      <c r="C29" s="2" t="s">
        <v>75</v>
      </c>
      <c r="D29" s="22" t="s">
        <v>12</v>
      </c>
      <c r="E29" s="53">
        <v>6277.2716596822784</v>
      </c>
      <c r="F29" s="53">
        <v>7070.1558946034265</v>
      </c>
      <c r="G29" s="53">
        <v>7982.2899417117478</v>
      </c>
    </row>
    <row r="30" spans="2:7" ht="31.2" x14ac:dyDescent="0.3">
      <c r="B30" s="5" t="s">
        <v>17</v>
      </c>
      <c r="C30" s="2" t="s">
        <v>77</v>
      </c>
      <c r="D30" s="22" t="s">
        <v>12</v>
      </c>
      <c r="E30" s="53">
        <v>34540.244797925647</v>
      </c>
      <c r="F30" s="53">
        <v>39181.432255430103</v>
      </c>
      <c r="G30" s="53">
        <v>44518.004652680858</v>
      </c>
    </row>
    <row r="31" spans="2:7" x14ac:dyDescent="0.3">
      <c r="B31" s="6" t="s">
        <v>18</v>
      </c>
      <c r="C31" s="3" t="s">
        <v>76</v>
      </c>
      <c r="D31" s="23" t="s">
        <v>12</v>
      </c>
      <c r="E31" s="48">
        <v>17480.364543775006</v>
      </c>
      <c r="F31" s="48">
        <v>17512.518700114852</v>
      </c>
      <c r="G31" s="48">
        <v>18820.15588142816</v>
      </c>
    </row>
  </sheetData>
  <mergeCells count="24">
    <mergeCell ref="B1:G1"/>
    <mergeCell ref="B3:G3"/>
    <mergeCell ref="B10:G10"/>
    <mergeCell ref="B17:G17"/>
    <mergeCell ref="B15:G15"/>
    <mergeCell ref="E4:G4"/>
    <mergeCell ref="E12:G12"/>
    <mergeCell ref="E13:G13"/>
    <mergeCell ref="B14:G14"/>
    <mergeCell ref="B25:B26"/>
    <mergeCell ref="C25:C26"/>
    <mergeCell ref="D25:D26"/>
    <mergeCell ref="E25:G25"/>
    <mergeCell ref="E19:G19"/>
    <mergeCell ref="B24:G24"/>
    <mergeCell ref="E18:G18"/>
    <mergeCell ref="E20:G20"/>
    <mergeCell ref="B21:G21"/>
    <mergeCell ref="B22:G22"/>
    <mergeCell ref="E5:G5"/>
    <mergeCell ref="E6:G6"/>
    <mergeCell ref="B7:G7"/>
    <mergeCell ref="E11:G11"/>
    <mergeCell ref="B8:G8"/>
  </mergeCells>
  <phoneticPr fontId="2" type="noConversion"/>
  <printOptions horizontalCentered="1"/>
  <pageMargins left="0.78740157480314965" right="0.39370078740157483" top="0.51" bottom="0.39370078740157483" header="0.52" footer="0.51181102362204722"/>
  <pageSetup paperSize="9" scale="95" orientation="portrait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2" sqref="F22"/>
    </sheetView>
  </sheetViews>
  <sheetFormatPr defaultColWidth="9.109375" defaultRowHeight="12.6" x14ac:dyDescent="0.25"/>
  <cols>
    <col min="1" max="1" width="6.5546875" style="25" customWidth="1"/>
    <col min="2" max="2" width="48.88671875" style="25" customWidth="1"/>
    <col min="3" max="3" width="12" style="25" customWidth="1"/>
    <col min="4" max="15" width="8.5546875" style="25" customWidth="1"/>
    <col min="16" max="16384" width="9.109375" style="25"/>
  </cols>
  <sheetData>
    <row r="1" spans="1:15" s="14" customFormat="1" ht="24.75" customHeight="1" x14ac:dyDescent="0.3">
      <c r="A1" s="128" t="s">
        <v>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16.5" customHeight="1" x14ac:dyDescent="0.25">
      <c r="A2" s="160" t="s">
        <v>28</v>
      </c>
      <c r="B2" s="160" t="s">
        <v>11</v>
      </c>
      <c r="C2" s="160" t="s">
        <v>30</v>
      </c>
      <c r="D2" s="163" t="s">
        <v>73</v>
      </c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</row>
    <row r="3" spans="1:15" ht="30.75" customHeight="1" x14ac:dyDescent="0.25">
      <c r="A3" s="161"/>
      <c r="B3" s="161"/>
      <c r="C3" s="161"/>
      <c r="D3" s="169" t="s">
        <v>74</v>
      </c>
      <c r="E3" s="170"/>
      <c r="F3" s="171"/>
      <c r="G3" s="169" t="s">
        <v>75</v>
      </c>
      <c r="H3" s="170"/>
      <c r="I3" s="171"/>
      <c r="J3" s="169" t="s">
        <v>77</v>
      </c>
      <c r="K3" s="170"/>
      <c r="L3" s="171"/>
      <c r="M3" s="166" t="s">
        <v>76</v>
      </c>
      <c r="N3" s="167"/>
      <c r="O3" s="168"/>
    </row>
    <row r="4" spans="1:15" ht="20.25" customHeight="1" x14ac:dyDescent="0.25">
      <c r="A4" s="162"/>
      <c r="B4" s="162"/>
      <c r="C4" s="162"/>
      <c r="D4" s="54" t="s">
        <v>50</v>
      </c>
      <c r="E4" s="54" t="s">
        <v>51</v>
      </c>
      <c r="F4" s="54" t="s">
        <v>52</v>
      </c>
      <c r="G4" s="54" t="s">
        <v>50</v>
      </c>
      <c r="H4" s="54" t="s">
        <v>51</v>
      </c>
      <c r="I4" s="54" t="s">
        <v>52</v>
      </c>
      <c r="J4" s="54" t="s">
        <v>50</v>
      </c>
      <c r="K4" s="54" t="s">
        <v>51</v>
      </c>
      <c r="L4" s="54" t="s">
        <v>52</v>
      </c>
      <c r="M4" s="28" t="s">
        <v>50</v>
      </c>
      <c r="N4" s="28" t="s">
        <v>51</v>
      </c>
      <c r="O4" s="28" t="s">
        <v>52</v>
      </c>
    </row>
    <row r="5" spans="1:15" ht="13.2" x14ac:dyDescent="0.25">
      <c r="A5" s="26">
        <v>1</v>
      </c>
      <c r="B5" s="27">
        <v>2</v>
      </c>
      <c r="C5" s="27">
        <v>3</v>
      </c>
      <c r="D5" s="26">
        <f>C5+1</f>
        <v>4</v>
      </c>
      <c r="E5" s="26">
        <f t="shared" ref="E5:O5" si="0">D5+1</f>
        <v>5</v>
      </c>
      <c r="F5" s="26">
        <f t="shared" si="0"/>
        <v>6</v>
      </c>
      <c r="G5" s="26">
        <f t="shared" si="0"/>
        <v>7</v>
      </c>
      <c r="H5" s="26">
        <f t="shared" si="0"/>
        <v>8</v>
      </c>
      <c r="I5" s="26">
        <f t="shared" si="0"/>
        <v>9</v>
      </c>
      <c r="J5" s="26">
        <f t="shared" si="0"/>
        <v>10</v>
      </c>
      <c r="K5" s="26">
        <f t="shared" si="0"/>
        <v>11</v>
      </c>
      <c r="L5" s="26">
        <f t="shared" si="0"/>
        <v>12</v>
      </c>
      <c r="M5" s="26">
        <f t="shared" si="0"/>
        <v>13</v>
      </c>
      <c r="N5" s="26">
        <f t="shared" si="0"/>
        <v>14</v>
      </c>
      <c r="O5" s="26">
        <f t="shared" si="0"/>
        <v>15</v>
      </c>
    </row>
    <row r="6" spans="1:15" ht="15.6" x14ac:dyDescent="0.25">
      <c r="A6" s="57" t="s">
        <v>55</v>
      </c>
      <c r="B6" s="154" t="s">
        <v>32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1:15" ht="97.5" customHeight="1" x14ac:dyDescent="0.25">
      <c r="A7" s="59" t="s">
        <v>57</v>
      </c>
      <c r="B7" s="64" t="s">
        <v>45</v>
      </c>
      <c r="C7" s="60" t="s">
        <v>13</v>
      </c>
      <c r="D7" s="69">
        <v>0</v>
      </c>
      <c r="E7" s="71">
        <v>0</v>
      </c>
      <c r="F7" s="71">
        <v>0</v>
      </c>
      <c r="G7" s="78">
        <v>0</v>
      </c>
      <c r="H7" s="71">
        <v>0</v>
      </c>
      <c r="I7" s="71">
        <v>0</v>
      </c>
      <c r="J7" s="78">
        <v>0</v>
      </c>
      <c r="K7" s="71">
        <v>0</v>
      </c>
      <c r="L7" s="71">
        <v>0</v>
      </c>
      <c r="M7" s="78">
        <v>0</v>
      </c>
      <c r="N7" s="71">
        <v>0</v>
      </c>
      <c r="O7" s="67">
        <v>0</v>
      </c>
    </row>
    <row r="8" spans="1:15" ht="92.25" customHeight="1" x14ac:dyDescent="0.25">
      <c r="A8" s="33" t="s">
        <v>36</v>
      </c>
      <c r="B8" s="65" t="s">
        <v>54</v>
      </c>
      <c r="C8" s="60" t="s">
        <v>56</v>
      </c>
      <c r="D8" s="70">
        <v>0</v>
      </c>
      <c r="E8" s="72">
        <v>0</v>
      </c>
      <c r="F8" s="72">
        <v>0</v>
      </c>
      <c r="G8" s="81">
        <v>0</v>
      </c>
      <c r="H8" s="72">
        <v>0</v>
      </c>
      <c r="I8" s="72">
        <v>0</v>
      </c>
      <c r="J8" s="81">
        <v>0</v>
      </c>
      <c r="K8" s="72">
        <v>0</v>
      </c>
      <c r="L8" s="72">
        <v>0</v>
      </c>
      <c r="M8" s="81">
        <v>0</v>
      </c>
      <c r="N8" s="72">
        <v>0</v>
      </c>
      <c r="O8" s="67">
        <v>0</v>
      </c>
    </row>
    <row r="9" spans="1:15" ht="18" customHeight="1" x14ac:dyDescent="0.25">
      <c r="A9" s="63" t="s">
        <v>58</v>
      </c>
      <c r="B9" s="66" t="s">
        <v>53</v>
      </c>
      <c r="C9" s="56" t="s">
        <v>56</v>
      </c>
      <c r="D9" s="61">
        <v>24</v>
      </c>
      <c r="E9" s="73">
        <v>24</v>
      </c>
      <c r="F9" s="100">
        <v>24</v>
      </c>
      <c r="G9" s="99">
        <v>6</v>
      </c>
      <c r="H9" s="74">
        <v>6</v>
      </c>
      <c r="I9" s="74">
        <v>6</v>
      </c>
      <c r="J9" s="99">
        <v>20</v>
      </c>
      <c r="K9" s="74">
        <v>20</v>
      </c>
      <c r="L9" s="74">
        <v>20</v>
      </c>
      <c r="M9" s="99">
        <v>30</v>
      </c>
      <c r="N9" s="74">
        <v>30</v>
      </c>
      <c r="O9" s="62">
        <v>30</v>
      </c>
    </row>
    <row r="10" spans="1:15" ht="17.25" customHeight="1" x14ac:dyDescent="0.25">
      <c r="A10" s="68" t="s">
        <v>62</v>
      </c>
      <c r="B10" s="157" t="s">
        <v>35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</row>
    <row r="11" spans="1:15" ht="51" customHeight="1" x14ac:dyDescent="0.25">
      <c r="A11" s="32" t="s">
        <v>57</v>
      </c>
      <c r="B11" s="76" t="s">
        <v>59</v>
      </c>
      <c r="C11" s="30" t="s">
        <v>37</v>
      </c>
      <c r="D11" s="78">
        <f>0/13.825</f>
        <v>0</v>
      </c>
      <c r="E11" s="71">
        <f>0/13.825</f>
        <v>0</v>
      </c>
      <c r="F11" s="71">
        <f>0/113.825</f>
        <v>0</v>
      </c>
      <c r="G11" s="71">
        <f>0/3.565</f>
        <v>0</v>
      </c>
      <c r="H11" s="71">
        <f>0/3.565</f>
        <v>0</v>
      </c>
      <c r="I11" s="79">
        <f>0/3.565</f>
        <v>0</v>
      </c>
      <c r="J11" s="79">
        <f>0/6.805</f>
        <v>0</v>
      </c>
      <c r="K11" s="71">
        <f>0/6.805</f>
        <v>0</v>
      </c>
      <c r="L11" s="79">
        <f>0/6.805</f>
        <v>0</v>
      </c>
      <c r="M11" s="71">
        <f>0/24.657</f>
        <v>0</v>
      </c>
      <c r="N11" s="71">
        <f>0/24.657</f>
        <v>0</v>
      </c>
      <c r="O11" s="80">
        <f>0/24.657</f>
        <v>0</v>
      </c>
    </row>
    <row r="12" spans="1:15" ht="254.25" customHeight="1" x14ac:dyDescent="0.25">
      <c r="A12" s="33" t="s">
        <v>33</v>
      </c>
      <c r="B12" s="77" t="s">
        <v>60</v>
      </c>
      <c r="C12" s="34" t="s">
        <v>56</v>
      </c>
      <c r="D12" s="81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82">
        <v>0</v>
      </c>
      <c r="N12" s="82">
        <v>0</v>
      </c>
      <c r="O12" s="83">
        <v>0</v>
      </c>
    </row>
    <row r="13" spans="1:15" ht="23.25" customHeight="1" x14ac:dyDescent="0.25">
      <c r="A13" s="75" t="s">
        <v>34</v>
      </c>
      <c r="B13" s="97" t="s">
        <v>61</v>
      </c>
      <c r="C13" s="43" t="s">
        <v>63</v>
      </c>
      <c r="D13" s="85">
        <v>13.824999999999999</v>
      </c>
      <c r="E13" s="98">
        <v>13.824999999999999</v>
      </c>
      <c r="F13" s="84">
        <v>13.824999999999999</v>
      </c>
      <c r="G13" s="84">
        <v>3.5649999999999999</v>
      </c>
      <c r="H13" s="84">
        <v>3.5649999999999999</v>
      </c>
      <c r="I13" s="98">
        <v>3.5649999999999999</v>
      </c>
      <c r="J13" s="84">
        <v>6.8049999999999997</v>
      </c>
      <c r="K13" s="84">
        <v>6.8049999999999997</v>
      </c>
      <c r="L13" s="86">
        <v>6.8049999999999997</v>
      </c>
      <c r="M13" s="98">
        <v>24.657</v>
      </c>
      <c r="N13" s="84">
        <v>24.657</v>
      </c>
      <c r="O13" s="55">
        <v>24.657</v>
      </c>
    </row>
    <row r="14" spans="1:15" ht="15.75" customHeight="1" x14ac:dyDescent="0.25">
      <c r="A14" s="68" t="s">
        <v>72</v>
      </c>
      <c r="B14" s="157" t="s">
        <v>38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9"/>
    </row>
    <row r="15" spans="1:15" ht="52.5" customHeight="1" x14ac:dyDescent="0.25">
      <c r="A15" s="29" t="s">
        <v>57</v>
      </c>
      <c r="B15" s="41" t="s">
        <v>43</v>
      </c>
      <c r="C15" s="42" t="s">
        <v>13</v>
      </c>
      <c r="D15" s="90">
        <f t="shared" ref="D15:L15" si="1">D17/D16*100</f>
        <v>7.0002512514253681</v>
      </c>
      <c r="E15" s="114">
        <f t="shared" si="1"/>
        <v>7.0002512514253681</v>
      </c>
      <c r="F15" s="114">
        <f t="shared" si="1"/>
        <v>7.0002512514253681</v>
      </c>
      <c r="G15" s="115">
        <f t="shared" si="1"/>
        <v>4.0000012312545339</v>
      </c>
      <c r="H15" s="114">
        <f t="shared" si="1"/>
        <v>4.0000012312545339</v>
      </c>
      <c r="I15" s="114">
        <f t="shared" si="1"/>
        <v>4.0000012312545339</v>
      </c>
      <c r="J15" s="115">
        <f t="shared" si="1"/>
        <v>10</v>
      </c>
      <c r="K15" s="114">
        <f t="shared" si="1"/>
        <v>10</v>
      </c>
      <c r="L15" s="114">
        <f t="shared" si="1"/>
        <v>10</v>
      </c>
      <c r="M15" s="115">
        <v>10</v>
      </c>
      <c r="N15" s="116">
        <v>10</v>
      </c>
      <c r="O15" s="47">
        <v>10</v>
      </c>
    </row>
    <row r="16" spans="1:15" ht="30.75" customHeight="1" x14ac:dyDescent="0.25">
      <c r="A16" s="36" t="s">
        <v>33</v>
      </c>
      <c r="B16" s="41" t="s">
        <v>64</v>
      </c>
      <c r="C16" s="42" t="s">
        <v>70</v>
      </c>
      <c r="D16" s="87">
        <f>'раздел 2'!F7/1000</f>
        <v>31.044600000000003</v>
      </c>
      <c r="E16" s="117">
        <f>D16</f>
        <v>31.044600000000003</v>
      </c>
      <c r="F16" s="118">
        <f>D16</f>
        <v>31.044600000000003</v>
      </c>
      <c r="G16" s="117">
        <f>'раздел 2'!F8/1000</f>
        <v>16.243595000000003</v>
      </c>
      <c r="H16" s="117">
        <f>G16</f>
        <v>16.243595000000003</v>
      </c>
      <c r="I16" s="118">
        <f>G16</f>
        <v>16.243595000000003</v>
      </c>
      <c r="J16" s="117">
        <f>'раздел 2'!F9/1000</f>
        <v>65.201189999999997</v>
      </c>
      <c r="K16" s="117">
        <f>J16</f>
        <v>65.201189999999997</v>
      </c>
      <c r="L16" s="118">
        <f>J16</f>
        <v>65.201189999999997</v>
      </c>
      <c r="M16" s="119">
        <f>'раздел 2'!F10/1000</f>
        <v>192.24562</v>
      </c>
      <c r="N16" s="120">
        <f>M16</f>
        <v>192.24562</v>
      </c>
      <c r="O16" s="58">
        <f>M16</f>
        <v>192.24562</v>
      </c>
    </row>
    <row r="17" spans="1:15" ht="32.25" customHeight="1" x14ac:dyDescent="0.25">
      <c r="A17" s="36" t="s">
        <v>34</v>
      </c>
      <c r="B17" s="41" t="s">
        <v>65</v>
      </c>
      <c r="C17" s="42" t="s">
        <v>70</v>
      </c>
      <c r="D17" s="87">
        <f>'раздел 2'!G7/1000</f>
        <v>2.1732</v>
      </c>
      <c r="E17" s="117">
        <f>D17</f>
        <v>2.1732</v>
      </c>
      <c r="F17" s="118">
        <f>D17</f>
        <v>2.1732</v>
      </c>
      <c r="G17" s="117">
        <f>'раздел 2'!G8/1000</f>
        <v>0.64974399999999999</v>
      </c>
      <c r="H17" s="117">
        <f>G17</f>
        <v>0.64974399999999999</v>
      </c>
      <c r="I17" s="118">
        <f>G17</f>
        <v>0.64974399999999999</v>
      </c>
      <c r="J17" s="117">
        <f>'раздел 2'!G9/1000</f>
        <v>6.5201190000000002</v>
      </c>
      <c r="K17" s="117">
        <f>J17</f>
        <v>6.5201190000000002</v>
      </c>
      <c r="L17" s="118">
        <f>J17</f>
        <v>6.5201190000000002</v>
      </c>
      <c r="M17" s="121">
        <f>'раздел 2'!G10/1000</f>
        <v>19.224599999999999</v>
      </c>
      <c r="N17" s="121">
        <f>M17</f>
        <v>19.224599999999999</v>
      </c>
      <c r="O17" s="91">
        <f>M17</f>
        <v>19.224599999999999</v>
      </c>
    </row>
    <row r="18" spans="1:15" ht="66" customHeight="1" x14ac:dyDescent="0.25">
      <c r="A18" s="31" t="s">
        <v>69</v>
      </c>
      <c r="B18" s="41" t="s">
        <v>66</v>
      </c>
      <c r="C18" s="89" t="s">
        <v>41</v>
      </c>
      <c r="D18" s="95">
        <f t="shared" ref="D18:O18" si="2">D19/D20</f>
        <v>1.9932022961037732</v>
      </c>
      <c r="E18" s="122">
        <f t="shared" si="2"/>
        <v>1.9932022961037732</v>
      </c>
      <c r="F18" s="123">
        <f t="shared" si="2"/>
        <v>1.9932022961037732</v>
      </c>
      <c r="G18" s="122">
        <f t="shared" si="2"/>
        <v>2.5786827212685619</v>
      </c>
      <c r="H18" s="122">
        <f t="shared" si="2"/>
        <v>2.5786827212685619</v>
      </c>
      <c r="I18" s="123">
        <f t="shared" si="2"/>
        <v>2.5786827212685619</v>
      </c>
      <c r="J18" s="122">
        <f t="shared" si="2"/>
        <v>22.477573751083348</v>
      </c>
      <c r="K18" s="122">
        <f t="shared" si="2"/>
        <v>22.477573751083348</v>
      </c>
      <c r="L18" s="123">
        <f t="shared" si="2"/>
        <v>22.477573751083348</v>
      </c>
      <c r="M18" s="122">
        <f t="shared" si="2"/>
        <v>1.9791233267317945</v>
      </c>
      <c r="N18" s="122">
        <f t="shared" si="2"/>
        <v>1.9791233267317945</v>
      </c>
      <c r="O18" s="96">
        <f t="shared" si="2"/>
        <v>1.9791233267317945</v>
      </c>
    </row>
    <row r="19" spans="1:15" ht="49.5" customHeight="1" x14ac:dyDescent="0.25">
      <c r="A19" s="33" t="s">
        <v>36</v>
      </c>
      <c r="B19" s="41" t="s">
        <v>67</v>
      </c>
      <c r="C19" s="89" t="s">
        <v>71</v>
      </c>
      <c r="D19" s="87">
        <v>61.888333333333328</v>
      </c>
      <c r="E19" s="88">
        <f>D19</f>
        <v>61.888333333333328</v>
      </c>
      <c r="F19" s="101">
        <f>D19</f>
        <v>61.888333333333328</v>
      </c>
      <c r="G19" s="88">
        <v>41.895999999999994</v>
      </c>
      <c r="H19" s="88">
        <f>G19</f>
        <v>41.895999999999994</v>
      </c>
      <c r="I19" s="101">
        <f>G19</f>
        <v>41.895999999999994</v>
      </c>
      <c r="J19" s="88">
        <v>1465.9556666666667</v>
      </c>
      <c r="K19" s="88">
        <f>J19</f>
        <v>1465.9556666666667</v>
      </c>
      <c r="L19" s="101">
        <f>J19</f>
        <v>1465.9556666666667</v>
      </c>
      <c r="M19" s="88">
        <v>380.54266666666666</v>
      </c>
      <c r="N19" s="88">
        <f>M19</f>
        <v>380.54266666666666</v>
      </c>
      <c r="O19" s="91">
        <f>M19</f>
        <v>380.54266666666666</v>
      </c>
    </row>
    <row r="20" spans="1:15" ht="23.25" customHeight="1" x14ac:dyDescent="0.25">
      <c r="A20" s="35" t="s">
        <v>58</v>
      </c>
      <c r="B20" s="41" t="s">
        <v>68</v>
      </c>
      <c r="C20" s="43" t="s">
        <v>70</v>
      </c>
      <c r="D20" s="92">
        <f>'раздел 2'!C7/1000</f>
        <v>31.049700000000001</v>
      </c>
      <c r="E20" s="93">
        <f>D20</f>
        <v>31.049700000000001</v>
      </c>
      <c r="F20" s="103">
        <f>D20</f>
        <v>31.049700000000001</v>
      </c>
      <c r="G20" s="94">
        <f>'раздел 2'!C8/1000</f>
        <v>16.247055</v>
      </c>
      <c r="H20" s="94">
        <f>G20</f>
        <v>16.247055</v>
      </c>
      <c r="I20" s="103">
        <f>G20</f>
        <v>16.247055</v>
      </c>
      <c r="J20" s="94">
        <f>'раздел 2'!C9/1000</f>
        <v>65.218589999999992</v>
      </c>
      <c r="K20" s="94">
        <f>J20</f>
        <v>65.218589999999992</v>
      </c>
      <c r="L20" s="102">
        <f>J20</f>
        <v>65.218589999999992</v>
      </c>
      <c r="M20" s="88">
        <f>'раздел 2'!C10/1000</f>
        <v>192.2784</v>
      </c>
      <c r="N20" s="88">
        <f>M20</f>
        <v>192.2784</v>
      </c>
      <c r="O20" s="91">
        <f>M20</f>
        <v>192.2784</v>
      </c>
    </row>
    <row r="21" spans="1:15" ht="16.5" customHeight="1" x14ac:dyDescent="0.2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</sheetData>
  <mergeCells count="13">
    <mergeCell ref="A1:O1"/>
    <mergeCell ref="A21:O21"/>
    <mergeCell ref="B6:O6"/>
    <mergeCell ref="B10:O10"/>
    <mergeCell ref="B14:O14"/>
    <mergeCell ref="A2:A4"/>
    <mergeCell ref="B2:B4"/>
    <mergeCell ref="C2:C4"/>
    <mergeCell ref="D2:O2"/>
    <mergeCell ref="M3:O3"/>
    <mergeCell ref="D3:F3"/>
    <mergeCell ref="G3:I3"/>
    <mergeCell ref="J3:L3"/>
  </mergeCells>
  <phoneticPr fontId="2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75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 1</vt:lpstr>
      <vt:lpstr>раздел 2</vt:lpstr>
      <vt:lpstr>раздел 3,4</vt:lpstr>
      <vt:lpstr>раздел 5</vt:lpstr>
      <vt:lpstr>'раздел 3,4'!Заголовки_для_печати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2015-12-17T02:16:51Z</cp:lastPrinted>
  <dcterms:created xsi:type="dcterms:W3CDTF">1996-10-08T23:32:33Z</dcterms:created>
  <dcterms:modified xsi:type="dcterms:W3CDTF">2018-03-26T22:57:33Z</dcterms:modified>
</cp:coreProperties>
</file>