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11868" yWindow="-24" windowWidth="10728" windowHeight="9684" activeTab="2"/>
  </bookViews>
  <sheets>
    <sheet name="раздел 1" sheetId="10" r:id="rId1"/>
    <sheet name="раздел 2" sheetId="12" r:id="rId2"/>
    <sheet name="раздел 3" sheetId="9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44525"/>
</workbook>
</file>

<file path=xl/calcChain.xml><?xml version="1.0" encoding="utf-8"?>
<calcChain xmlns="http://schemas.openxmlformats.org/spreadsheetml/2006/main">
  <c r="D19" i="12" l="1"/>
  <c r="E12" i="9" l="1"/>
  <c r="E11" i="9" l="1"/>
  <c r="E10" i="9" l="1"/>
  <c r="E9" i="9" l="1"/>
  <c r="E8" i="9" l="1"/>
  <c r="E7" i="9" l="1"/>
  <c r="E6" i="9" l="1"/>
  <c r="AD32" i="12" l="1"/>
  <c r="AC32" i="12"/>
  <c r="AD29" i="12"/>
  <c r="AC29" i="12"/>
  <c r="AD26" i="12"/>
  <c r="AC26" i="12"/>
  <c r="AD17" i="12"/>
  <c r="AC17" i="12"/>
  <c r="AD10" i="12"/>
  <c r="AC10" i="12"/>
  <c r="Z32" i="12" l="1"/>
  <c r="Z29" i="12"/>
  <c r="Y32" i="12"/>
  <c r="Y29" i="12"/>
  <c r="Z26" i="12"/>
  <c r="Y26" i="12"/>
  <c r="Z17" i="12"/>
  <c r="Y17" i="12"/>
  <c r="Z10" i="12"/>
  <c r="Y10" i="12"/>
  <c r="V32" i="12" l="1"/>
  <c r="V29" i="12"/>
  <c r="U32" i="12"/>
  <c r="U29" i="12"/>
  <c r="V26" i="12"/>
  <c r="U26" i="12"/>
  <c r="V17" i="12"/>
  <c r="U17" i="12"/>
  <c r="V10" i="12"/>
  <c r="U10" i="12"/>
  <c r="R32" i="12" l="1"/>
  <c r="R29" i="12"/>
  <c r="Q32" i="12"/>
  <c r="Q29" i="12"/>
  <c r="R26" i="12"/>
  <c r="Q26" i="12"/>
  <c r="R17" i="12"/>
  <c r="R15" i="12"/>
  <c r="Q17" i="12"/>
  <c r="Q15" i="12"/>
  <c r="Q10" i="12"/>
  <c r="R10" i="12"/>
  <c r="N32" i="12" l="1"/>
  <c r="N29" i="12"/>
  <c r="M32" i="12"/>
  <c r="M29" i="12"/>
  <c r="N26" i="12"/>
  <c r="M26" i="12"/>
  <c r="N17" i="12"/>
  <c r="M17" i="12"/>
  <c r="N10" i="12"/>
  <c r="M10" i="12"/>
  <c r="J32" i="12" l="1"/>
  <c r="I32" i="12"/>
  <c r="J30" i="12"/>
  <c r="I30" i="12"/>
  <c r="J29" i="12"/>
  <c r="I29" i="12"/>
  <c r="J27" i="12"/>
  <c r="I27" i="12"/>
  <c r="J26" i="12"/>
  <c r="I26" i="12"/>
  <c r="J24" i="12"/>
  <c r="I24" i="12"/>
  <c r="J21" i="12"/>
  <c r="I21" i="12"/>
  <c r="J20" i="12"/>
  <c r="I20" i="12"/>
  <c r="J19" i="12"/>
  <c r="I19" i="12"/>
  <c r="J17" i="12"/>
  <c r="I17" i="12"/>
  <c r="J14" i="12"/>
  <c r="I14" i="12"/>
  <c r="J10" i="12"/>
  <c r="I10" i="12"/>
  <c r="J9" i="12"/>
  <c r="I9" i="12"/>
  <c r="J8" i="12"/>
  <c r="J18" i="12" s="1"/>
  <c r="I8" i="12"/>
  <c r="I18" i="12" s="1"/>
  <c r="H9" i="12"/>
  <c r="H8" i="12" s="1"/>
  <c r="H18" i="12" s="1"/>
  <c r="H14" i="12"/>
  <c r="H21" i="12"/>
  <c r="H20" i="12" s="1"/>
  <c r="H19" i="12" s="1"/>
  <c r="H24" i="12"/>
  <c r="H27" i="12"/>
  <c r="H30" i="12"/>
  <c r="F32" i="12" l="1"/>
  <c r="F29" i="12"/>
  <c r="E32" i="12"/>
  <c r="E29" i="12"/>
  <c r="F23" i="12"/>
  <c r="E23" i="12"/>
  <c r="F17" i="12"/>
  <c r="E17" i="12"/>
  <c r="F12" i="12"/>
  <c r="E12" i="12"/>
  <c r="AB24" i="12" l="1"/>
  <c r="X24" i="12"/>
  <c r="T24" i="12"/>
  <c r="T27" i="12"/>
  <c r="P24" i="12"/>
  <c r="P20" i="12" s="1"/>
  <c r="L24" i="12"/>
  <c r="AE32" i="12"/>
  <c r="AE31" i="12"/>
  <c r="AD30" i="12"/>
  <c r="AC30" i="12"/>
  <c r="AB30" i="12"/>
  <c r="AE29" i="12"/>
  <c r="AE28" i="12"/>
  <c r="AD27" i="12"/>
  <c r="AC27" i="12"/>
  <c r="AB27" i="12"/>
  <c r="AE26" i="12"/>
  <c r="AE25" i="12"/>
  <c r="AD24" i="12"/>
  <c r="AD20" i="12" s="1"/>
  <c r="AC24" i="12"/>
  <c r="AE23" i="12"/>
  <c r="AE22" i="12"/>
  <c r="AD21" i="12"/>
  <c r="AC21" i="12"/>
  <c r="AE21" i="12" s="1"/>
  <c r="AB21" i="12"/>
  <c r="AB20" i="12" s="1"/>
  <c r="AC20" i="12"/>
  <c r="AE17" i="12"/>
  <c r="AE16" i="12"/>
  <c r="AE15" i="12"/>
  <c r="AD14" i="12"/>
  <c r="AC14" i="12"/>
  <c r="AB14" i="12"/>
  <c r="AE13" i="12"/>
  <c r="AE12" i="12"/>
  <c r="AE11" i="12"/>
  <c r="AE10" i="12"/>
  <c r="AD9" i="12"/>
  <c r="AC9" i="12"/>
  <c r="AB9" i="12"/>
  <c r="AC8" i="12"/>
  <c r="AB8" i="12"/>
  <c r="AB18" i="12" s="1"/>
  <c r="AA32" i="12"/>
  <c r="AA31" i="12"/>
  <c r="Z30" i="12"/>
  <c r="Y30" i="12"/>
  <c r="X30" i="12"/>
  <c r="AA29" i="12"/>
  <c r="AA28" i="12"/>
  <c r="Z27" i="12"/>
  <c r="Y27" i="12"/>
  <c r="X27" i="12"/>
  <c r="AA26" i="12"/>
  <c r="AA25" i="12"/>
  <c r="Z24" i="12"/>
  <c r="Y24" i="12"/>
  <c r="AA24" i="12" s="1"/>
  <c r="AA23" i="12"/>
  <c r="AA22" i="12"/>
  <c r="Z21" i="12"/>
  <c r="Y21" i="12"/>
  <c r="AA21" i="12" s="1"/>
  <c r="X21" i="12"/>
  <c r="Z20" i="12"/>
  <c r="Z19" i="12" s="1"/>
  <c r="Y20" i="12"/>
  <c r="X20" i="12"/>
  <c r="AA17" i="12"/>
  <c r="AA16" i="12"/>
  <c r="AA15" i="12"/>
  <c r="Z14" i="12"/>
  <c r="Y14" i="12"/>
  <c r="X14" i="12"/>
  <c r="AA13" i="12"/>
  <c r="AA12" i="12"/>
  <c r="AA11" i="12"/>
  <c r="AA10" i="12"/>
  <c r="Z9" i="12"/>
  <c r="Z8" i="12" s="1"/>
  <c r="Y9" i="12"/>
  <c r="X9" i="12"/>
  <c r="X8" i="12" s="1"/>
  <c r="W32" i="12"/>
  <c r="W31" i="12"/>
  <c r="V30" i="12"/>
  <c r="U30" i="12"/>
  <c r="T30" i="12"/>
  <c r="W29" i="12"/>
  <c r="W28" i="12"/>
  <c r="V27" i="12"/>
  <c r="U27" i="12"/>
  <c r="W26" i="12"/>
  <c r="W25" i="12"/>
  <c r="V24" i="12"/>
  <c r="U24" i="12"/>
  <c r="W23" i="12"/>
  <c r="W22" i="12"/>
  <c r="V21" i="12"/>
  <c r="U21" i="12"/>
  <c r="W21" i="12" s="1"/>
  <c r="T21" i="12"/>
  <c r="T20" i="12" s="1"/>
  <c r="U20" i="12"/>
  <c r="W17" i="12"/>
  <c r="W16" i="12"/>
  <c r="W15" i="12"/>
  <c r="V14" i="12"/>
  <c r="U14" i="12"/>
  <c r="T14" i="12"/>
  <c r="W13" i="12"/>
  <c r="W12" i="12"/>
  <c r="W11" i="12"/>
  <c r="W10" i="12"/>
  <c r="V9" i="12"/>
  <c r="U9" i="12"/>
  <c r="U8" i="12" s="1"/>
  <c r="T9" i="12"/>
  <c r="T8" i="12" s="1"/>
  <c r="S32" i="12"/>
  <c r="S31" i="12"/>
  <c r="R30" i="12"/>
  <c r="Q30" i="12"/>
  <c r="P30" i="12"/>
  <c r="S29" i="12"/>
  <c r="S28" i="12"/>
  <c r="R27" i="12"/>
  <c r="Q27" i="12"/>
  <c r="P27" i="12"/>
  <c r="S26" i="12"/>
  <c r="S25" i="12"/>
  <c r="R24" i="12"/>
  <c r="Q24" i="12"/>
  <c r="S23" i="12"/>
  <c r="S22" i="12"/>
  <c r="R21" i="12"/>
  <c r="R20" i="12" s="1"/>
  <c r="Q21" i="12"/>
  <c r="Q20" i="12" s="1"/>
  <c r="P21" i="12"/>
  <c r="S17" i="12"/>
  <c r="S16" i="12"/>
  <c r="S15" i="12"/>
  <c r="R14" i="12"/>
  <c r="Q14" i="12"/>
  <c r="P14" i="12"/>
  <c r="S13" i="12"/>
  <c r="S12" i="12"/>
  <c r="S11" i="12"/>
  <c r="S10" i="12"/>
  <c r="R9" i="12"/>
  <c r="R8" i="12" s="1"/>
  <c r="R18" i="12" s="1"/>
  <c r="Q9" i="12"/>
  <c r="P9" i="12"/>
  <c r="P8" i="12" s="1"/>
  <c r="O32" i="12"/>
  <c r="K32" i="12"/>
  <c r="G32" i="12"/>
  <c r="O31" i="12"/>
  <c r="K31" i="12"/>
  <c r="G31" i="12"/>
  <c r="N30" i="12"/>
  <c r="M30" i="12"/>
  <c r="L30" i="12"/>
  <c r="K30" i="12"/>
  <c r="F30" i="12"/>
  <c r="E30" i="12"/>
  <c r="D30" i="12"/>
  <c r="O29" i="12"/>
  <c r="K29" i="12"/>
  <c r="G29" i="12"/>
  <c r="O28" i="12"/>
  <c r="K28" i="12"/>
  <c r="G28" i="12"/>
  <c r="N27" i="12"/>
  <c r="M27" i="12"/>
  <c r="L27" i="12"/>
  <c r="K27" i="12"/>
  <c r="F27" i="12"/>
  <c r="E27" i="12"/>
  <c r="D27" i="12"/>
  <c r="O26" i="12"/>
  <c r="K26" i="12"/>
  <c r="G26" i="12"/>
  <c r="O25" i="12"/>
  <c r="K25" i="12"/>
  <c r="G25" i="12"/>
  <c r="N24" i="12"/>
  <c r="M24" i="12"/>
  <c r="F24" i="12"/>
  <c r="E24" i="12"/>
  <c r="D24" i="12"/>
  <c r="O23" i="12"/>
  <c r="K23" i="12"/>
  <c r="G23" i="12"/>
  <c r="O22" i="12"/>
  <c r="K22" i="12"/>
  <c r="G22" i="12"/>
  <c r="N21" i="12"/>
  <c r="M21" i="12"/>
  <c r="O21" i="12" s="1"/>
  <c r="L21" i="12"/>
  <c r="F21" i="12"/>
  <c r="E21" i="12"/>
  <c r="D21" i="12"/>
  <c r="M20" i="12"/>
  <c r="M19" i="12" s="1"/>
  <c r="L20" i="12"/>
  <c r="E20" i="12"/>
  <c r="E19" i="12" s="1"/>
  <c r="O17" i="12"/>
  <c r="K17" i="12"/>
  <c r="G17" i="12"/>
  <c r="O16" i="12"/>
  <c r="K16" i="12"/>
  <c r="G16" i="12"/>
  <c r="O15" i="12"/>
  <c r="K15" i="12"/>
  <c r="G15" i="12"/>
  <c r="N14" i="12"/>
  <c r="M14" i="12"/>
  <c r="L14" i="12"/>
  <c r="K14" i="12"/>
  <c r="F14" i="12"/>
  <c r="E14" i="12"/>
  <c r="D14" i="12"/>
  <c r="O13" i="12"/>
  <c r="K13" i="12"/>
  <c r="G13" i="12"/>
  <c r="O12" i="12"/>
  <c r="K12" i="12"/>
  <c r="G12" i="12"/>
  <c r="O11" i="12"/>
  <c r="K11" i="12"/>
  <c r="G11" i="12"/>
  <c r="O10" i="12"/>
  <c r="K10" i="12"/>
  <c r="G10" i="12"/>
  <c r="N9" i="12"/>
  <c r="M9" i="12"/>
  <c r="O9" i="12" s="1"/>
  <c r="L9" i="12"/>
  <c r="L8" i="12" s="1"/>
  <c r="K9" i="12"/>
  <c r="F9" i="12"/>
  <c r="E9" i="12"/>
  <c r="G9" i="12" s="1"/>
  <c r="D9" i="12"/>
  <c r="N8" i="12"/>
  <c r="N18" i="12" s="1"/>
  <c r="K8" i="12"/>
  <c r="F8" i="12"/>
  <c r="E8" i="12"/>
  <c r="D8" i="12"/>
  <c r="B7" i="12"/>
  <c r="C7" i="12" s="1"/>
  <c r="D7" i="12" s="1"/>
  <c r="E7" i="12" s="1"/>
  <c r="F7" i="12" s="1"/>
  <c r="G7" i="12" s="1"/>
  <c r="H7" i="12" s="1"/>
  <c r="I7" i="12" s="1"/>
  <c r="J7" i="12" s="1"/>
  <c r="K7" i="12" s="1"/>
  <c r="L7" i="12" s="1"/>
  <c r="M7" i="12" s="1"/>
  <c r="N7" i="12" s="1"/>
  <c r="O7" i="12" s="1"/>
  <c r="P7" i="12" s="1"/>
  <c r="Q7" i="12" s="1"/>
  <c r="R7" i="12" s="1"/>
  <c r="S7" i="12" s="1"/>
  <c r="T7" i="12" s="1"/>
  <c r="U7" i="12" s="1"/>
  <c r="V7" i="12" s="1"/>
  <c r="W7" i="12" s="1"/>
  <c r="X7" i="12" s="1"/>
  <c r="Y7" i="12" s="1"/>
  <c r="Z7" i="12" s="1"/>
  <c r="AA7" i="12" s="1"/>
  <c r="AB7" i="12" s="1"/>
  <c r="AC7" i="12" s="1"/>
  <c r="AD7" i="12" s="1"/>
  <c r="AE7" i="12" s="1"/>
  <c r="AE30" i="12" l="1"/>
  <c r="Z18" i="12"/>
  <c r="AA30" i="12"/>
  <c r="S27" i="12"/>
  <c r="F18" i="12"/>
  <c r="AE27" i="12"/>
  <c r="AC18" i="12"/>
  <c r="AE9" i="12"/>
  <c r="AA20" i="12"/>
  <c r="AA14" i="12"/>
  <c r="S30" i="12"/>
  <c r="R19" i="12"/>
  <c r="S24" i="12"/>
  <c r="S14" i="12"/>
  <c r="M8" i="12"/>
  <c r="M18" i="12" s="1"/>
  <c r="O18" i="12" s="1"/>
  <c r="W27" i="12"/>
  <c r="W30" i="12"/>
  <c r="U18" i="12"/>
  <c r="W9" i="12"/>
  <c r="G21" i="12"/>
  <c r="G8" i="12"/>
  <c r="G24" i="12"/>
  <c r="W14" i="12"/>
  <c r="V20" i="12"/>
  <c r="V19" i="12" s="1"/>
  <c r="AA9" i="12"/>
  <c r="AE14" i="12"/>
  <c r="G14" i="12"/>
  <c r="O14" i="12"/>
  <c r="K21" i="12"/>
  <c r="O24" i="12"/>
  <c r="G27" i="12"/>
  <c r="O27" i="12"/>
  <c r="G30" i="12"/>
  <c r="O30" i="12"/>
  <c r="S9" i="12"/>
  <c r="AA27" i="12"/>
  <c r="AB19" i="12"/>
  <c r="X19" i="12"/>
  <c r="X18" i="12"/>
  <c r="T19" i="12"/>
  <c r="T18" i="12"/>
  <c r="P19" i="12"/>
  <c r="P18" i="12"/>
  <c r="L19" i="12"/>
  <c r="D20" i="12"/>
  <c r="S20" i="12"/>
  <c r="Q19" i="12"/>
  <c r="AD19" i="12"/>
  <c r="AE20" i="12"/>
  <c r="V8" i="12"/>
  <c r="Y19" i="12"/>
  <c r="AA19" i="12" s="1"/>
  <c r="AD8" i="12"/>
  <c r="W24" i="12"/>
  <c r="S21" i="12"/>
  <c r="U19" i="12"/>
  <c r="AC19" i="12"/>
  <c r="Q8" i="12"/>
  <c r="Y8" i="12"/>
  <c r="AE24" i="12"/>
  <c r="L18" i="12"/>
  <c r="D18" i="12"/>
  <c r="K20" i="12"/>
  <c r="K19" i="12"/>
  <c r="E18" i="12"/>
  <c r="G18" i="12" s="1"/>
  <c r="K18" i="12"/>
  <c r="K24" i="12"/>
  <c r="O8" i="12"/>
  <c r="F20" i="12"/>
  <c r="F19" i="12" s="1"/>
  <c r="G19" i="12" s="1"/>
  <c r="N20" i="12"/>
  <c r="N19" i="12" s="1"/>
  <c r="O19" i="12" s="1"/>
  <c r="AE19" i="12" l="1"/>
  <c r="S19" i="12"/>
  <c r="W19" i="12"/>
  <c r="W20" i="12"/>
  <c r="AA8" i="12"/>
  <c r="Y18" i="12"/>
  <c r="AA18" i="12" s="1"/>
  <c r="V18" i="12"/>
  <c r="W18" i="12" s="1"/>
  <c r="W8" i="12"/>
  <c r="S8" i="12"/>
  <c r="Q18" i="12"/>
  <c r="S18" i="12" s="1"/>
  <c r="AD18" i="12"/>
  <c r="AE18" i="12" s="1"/>
  <c r="AE8" i="12"/>
  <c r="O20" i="12"/>
  <c r="G20" i="12"/>
</calcChain>
</file>

<file path=xl/sharedStrings.xml><?xml version="1.0" encoding="utf-8"?>
<sst xmlns="http://schemas.openxmlformats.org/spreadsheetml/2006/main" count="155" uniqueCount="76">
  <si>
    <t>3.</t>
  </si>
  <si>
    <t>1.</t>
  </si>
  <si>
    <t>2.</t>
  </si>
  <si>
    <t>4.</t>
  </si>
  <si>
    <t>куб.м</t>
  </si>
  <si>
    <t>Наименование показателя</t>
  </si>
  <si>
    <t>Единица измерения</t>
  </si>
  <si>
    <t>Величина показателя</t>
  </si>
  <si>
    <t>тыс. руб.</t>
  </si>
  <si>
    <t>5.</t>
  </si>
  <si>
    <t>Участок Угольные Копи</t>
  </si>
  <si>
    <t>Участок Ламутское</t>
  </si>
  <si>
    <t>Участок Чуванское</t>
  </si>
  <si>
    <t>Участок Нунлигран</t>
  </si>
  <si>
    <t>Участок Сиреники</t>
  </si>
  <si>
    <t>Участок Энмелен</t>
  </si>
  <si>
    <t>Участок Янракыннот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</si>
  <si>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</si>
  <si>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</si>
  <si>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</si>
  <si>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</si>
  <si>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</si>
  <si>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</si>
  <si>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</si>
  <si>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ГП ЧАО "Чукоткоммунхоз"</t>
  </si>
  <si>
    <t>689000, Чукотский автономный округ, г. Анадырь, ул. Рультытегина д. 24</t>
  </si>
  <si>
    <t>Раздел 2. Баланс водоснабжения (подвоз воды)</t>
  </si>
  <si>
    <t>№ п/п</t>
  </si>
  <si>
    <t>Показатели производственной деятельности</t>
  </si>
  <si>
    <t>2016 год</t>
  </si>
  <si>
    <t>план</t>
  </si>
  <si>
    <t>факт</t>
  </si>
  <si>
    <t>год</t>
  </si>
  <si>
    <t>1 полугодие</t>
  </si>
  <si>
    <t>2 полугодие</t>
  </si>
  <si>
    <t>Объем подвоза воды</t>
  </si>
  <si>
    <t>1.1.</t>
  </si>
  <si>
    <t>Забор воды и водоподготовка, в том числе:</t>
  </si>
  <si>
    <t xml:space="preserve">  из поверхностных источников</t>
  </si>
  <si>
    <t xml:space="preserve">  из подземных источников</t>
  </si>
  <si>
    <t>1.2.</t>
  </si>
  <si>
    <t>Покупка воды со стороны</t>
  </si>
  <si>
    <t>Транспортировка воды</t>
  </si>
  <si>
    <t>Отпуск воды на собственное производство, в том числе:</t>
  </si>
  <si>
    <t>3.1.</t>
  </si>
  <si>
    <t xml:space="preserve">  для приготовления горячей воды</t>
  </si>
  <si>
    <t>3.2.</t>
  </si>
  <si>
    <t xml:space="preserve">  для производства тепловой энергии</t>
  </si>
  <si>
    <t>3.3.</t>
  </si>
  <si>
    <t xml:space="preserve">  на прочие производственные нужды</t>
  </si>
  <si>
    <t>Отпуск питьевой воды, всего</t>
  </si>
  <si>
    <t>проверка</t>
  </si>
  <si>
    <t>4.1.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</si>
  <si>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</si>
  <si>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</si>
  <si>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</si>
  <si>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</si>
  <si>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</si>
  <si>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>4.2.</t>
  </si>
  <si>
    <t>бюджетным потребителям:</t>
  </si>
  <si>
    <t xml:space="preserve">        - расчетными способами</t>
  </si>
  <si>
    <t>4.3.</t>
  </si>
  <si>
    <t>прочим потребителям:</t>
  </si>
  <si>
    <t xml:space="preserve">          - расчетными способами</t>
  </si>
  <si>
    <t>участок Угольные Копи</t>
  </si>
  <si>
    <t>участок Ламутское</t>
  </si>
  <si>
    <t>участок Чуванское</t>
  </si>
  <si>
    <t>участок Нунлигран</t>
  </si>
  <si>
    <t>участок Сиреники</t>
  </si>
  <si>
    <t>участок Энмелен</t>
  </si>
  <si>
    <t>участок Янракыннот</t>
  </si>
  <si>
    <t>Раздел 3. Объем финансовых потребностей для реализации производственной программы</t>
  </si>
  <si>
    <t>6.</t>
  </si>
  <si>
    <t>7.</t>
  </si>
  <si>
    <t>ОТЧЕТ ОБ ИСПОЛНЕНИИ ПРОИЗВОДСТВЕННОЙ ПРОГРАММЫ</t>
  </si>
  <si>
    <t>в сфере водоснабжения (подвоз воды)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</si>
</sst>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000_р_._-;\-* #,##0.00000_р_._-;_-* &quot;-&quot;?_р_._-;_-@_-"/>
    <numFmt numFmtId="166" formatCode="_-* #,##0.00_р_._-;\-* #,##0.00_р_._-;_-* &quot;-&quot;?_р_._-;_-@_-"/>
    <numFmt numFmtId="167" formatCode="_-* #,##0.0_р_._-;\-* #,##0.0_р_._-;_-* &quot;-&quot;?_р_._-;_-@_-"/>
  </numFmts>
  <fonts count="14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3" fillId="0" borderId="0"/>
    <xf numFmtId="0" fontId="8" fillId="0" borderId="0"/>
    <xf numFmtId="0" fontId="4" fillId="0" borderId="0"/>
  </cellStyleXfs>
  <cellXfs count="127">
    <xf numFmtId="0" fontId="0" fillId="0" borderId="0" xfId="0"/>
    <xf numFmtId="0" fontId="5" fillId="0" borderId="0" xfId="0" applyFont="1"/>
    <xf numFmtId="0" fontId="9" fillId="0" borderId="0" xfId="3" applyFont="1"/>
    <xf numFmtId="0" fontId="6" fillId="0" borderId="4" xfId="3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/>
    </xf>
    <xf numFmtId="0" fontId="6" fillId="0" borderId="0" xfId="3" applyFont="1"/>
    <xf numFmtId="0" fontId="1" fillId="0" borderId="4" xfId="1" applyFont="1" applyBorder="1" applyAlignment="1">
      <alignment horizontal="left" vertical="center" wrapText="1"/>
    </xf>
    <xf numFmtId="0" fontId="6" fillId="0" borderId="0" xfId="3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7" fillId="0" borderId="0" xfId="3" applyFont="1"/>
    <xf numFmtId="0" fontId="1" fillId="0" borderId="0" xfId="1" applyFont="1" applyBorder="1" applyAlignment="1">
      <alignment horizontal="left"/>
    </xf>
    <xf numFmtId="0" fontId="7" fillId="0" borderId="0" xfId="3" applyFont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3" fillId="2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1" fillId="5" borderId="12" xfId="1" applyFont="1" applyFill="1" applyBorder="1" applyAlignment="1">
      <alignment wrapText="1"/>
    </xf>
    <xf numFmtId="164" fontId="11" fillId="0" borderId="13" xfId="1" applyNumberFormat="1" applyFont="1" applyBorder="1" applyAlignment="1">
      <alignment horizontal="center"/>
    </xf>
    <xf numFmtId="164" fontId="11" fillId="0" borderId="14" xfId="1" applyNumberFormat="1" applyFont="1" applyBorder="1" applyAlignment="1">
      <alignment horizontal="center"/>
    </xf>
    <xf numFmtId="164" fontId="11" fillId="0" borderId="15" xfId="1" applyNumberFormat="1" applyFont="1" applyBorder="1" applyAlignment="1">
      <alignment horizontal="center"/>
    </xf>
    <xf numFmtId="164" fontId="11" fillId="0" borderId="16" xfId="1" applyNumberFormat="1" applyFont="1" applyBorder="1" applyAlignment="1">
      <alignment horizontal="center"/>
    </xf>
    <xf numFmtId="164" fontId="11" fillId="0" borderId="17" xfId="1" applyNumberFormat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0" fontId="5" fillId="5" borderId="18" xfId="1" applyFont="1" applyFill="1" applyBorder="1" applyAlignment="1">
      <alignment horizontal="left" wrapText="1"/>
    </xf>
    <xf numFmtId="0" fontId="5" fillId="0" borderId="1" xfId="1" applyFont="1" applyBorder="1" applyAlignment="1">
      <alignment horizontal="center"/>
    </xf>
    <xf numFmtId="164" fontId="13" fillId="0" borderId="19" xfId="0" applyNumberFormat="1" applyFont="1" applyBorder="1" applyAlignment="1">
      <alignment horizontal="center"/>
    </xf>
    <xf numFmtId="164" fontId="13" fillId="0" borderId="20" xfId="0" applyNumberFormat="1" applyFont="1" applyBorder="1" applyAlignment="1">
      <alignment horizontal="center"/>
    </xf>
    <xf numFmtId="164" fontId="13" fillId="0" borderId="21" xfId="0" applyNumberFormat="1" applyFont="1" applyBorder="1" applyAlignment="1">
      <alignment horizontal="center"/>
    </xf>
    <xf numFmtId="164" fontId="13" fillId="0" borderId="22" xfId="0" applyNumberFormat="1" applyFont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0" fontId="5" fillId="0" borderId="18" xfId="1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center"/>
    </xf>
    <xf numFmtId="164" fontId="13" fillId="0" borderId="19" xfId="0" applyNumberFormat="1" applyFont="1" applyFill="1" applyBorder="1" applyAlignment="1">
      <alignment horizontal="center"/>
    </xf>
    <xf numFmtId="164" fontId="13" fillId="0" borderId="23" xfId="0" applyNumberFormat="1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164" fontId="13" fillId="0" borderId="20" xfId="0" applyNumberFormat="1" applyFont="1" applyFill="1" applyBorder="1" applyAlignment="1">
      <alignment horizontal="center"/>
    </xf>
    <xf numFmtId="164" fontId="13" fillId="0" borderId="21" xfId="0" applyNumberFormat="1" applyFont="1" applyFill="1" applyBorder="1" applyAlignment="1">
      <alignment horizontal="center"/>
    </xf>
    <xf numFmtId="164" fontId="13" fillId="0" borderId="22" xfId="0" applyNumberFormat="1" applyFont="1" applyFill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0" fontId="11" fillId="5" borderId="18" xfId="1" applyFont="1" applyFill="1" applyBorder="1" applyAlignment="1">
      <alignment horizontal="left" wrapText="1"/>
    </xf>
    <xf numFmtId="0" fontId="11" fillId="0" borderId="1" xfId="1" applyFont="1" applyBorder="1" applyAlignment="1">
      <alignment horizontal="center"/>
    </xf>
    <xf numFmtId="164" fontId="12" fillId="0" borderId="19" xfId="0" applyNumberFormat="1" applyFont="1" applyFill="1" applyBorder="1" applyAlignment="1">
      <alignment horizontal="center"/>
    </xf>
    <xf numFmtId="164" fontId="12" fillId="0" borderId="20" xfId="0" applyNumberFormat="1" applyFont="1" applyFill="1" applyBorder="1" applyAlignment="1">
      <alignment horizontal="center"/>
    </xf>
    <xf numFmtId="164" fontId="12" fillId="0" borderId="21" xfId="0" applyNumberFormat="1" applyFont="1" applyFill="1" applyBorder="1" applyAlignment="1">
      <alignment horizontal="center"/>
    </xf>
    <xf numFmtId="164" fontId="12" fillId="0" borderId="22" xfId="0" applyNumberFormat="1" applyFont="1" applyFill="1" applyBorder="1" applyAlignment="1">
      <alignment horizontal="center"/>
    </xf>
    <xf numFmtId="0" fontId="5" fillId="0" borderId="18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164" fontId="11" fillId="0" borderId="19" xfId="1" applyNumberFormat="1" applyFont="1" applyFill="1" applyBorder="1" applyAlignment="1">
      <alignment horizontal="center"/>
    </xf>
    <xf numFmtId="164" fontId="11" fillId="0" borderId="21" xfId="1" applyNumberFormat="1" applyFont="1" applyFill="1" applyBorder="1" applyAlignment="1">
      <alignment horizontal="center"/>
    </xf>
    <xf numFmtId="164" fontId="5" fillId="0" borderId="19" xfId="1" applyNumberFormat="1" applyFont="1" applyFill="1" applyBorder="1" applyAlignment="1">
      <alignment horizontal="center"/>
    </xf>
    <xf numFmtId="164" fontId="5" fillId="0" borderId="21" xfId="1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 indent="1"/>
    </xf>
    <xf numFmtId="0" fontId="5" fillId="0" borderId="18" xfId="0" applyFont="1" applyBorder="1" applyAlignment="1">
      <alignment horizontal="left" vertical="center" wrapText="1" indent="2"/>
    </xf>
    <xf numFmtId="0" fontId="11" fillId="0" borderId="18" xfId="0" applyFont="1" applyBorder="1" applyAlignment="1">
      <alignment horizontal="left" vertical="center" wrapText="1" indent="1"/>
    </xf>
    <xf numFmtId="0" fontId="5" fillId="0" borderId="18" xfId="0" applyFont="1" applyBorder="1" applyAlignment="1">
      <alignment horizontal="left" vertical="center" wrapText="1" indent="3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 indent="2"/>
    </xf>
    <xf numFmtId="0" fontId="5" fillId="0" borderId="3" xfId="1" applyFont="1" applyBorder="1" applyAlignment="1">
      <alignment horizontal="center"/>
    </xf>
    <xf numFmtId="164" fontId="13" fillId="0" borderId="25" xfId="0" applyNumberFormat="1" applyFont="1" applyFill="1" applyBorder="1" applyAlignment="1">
      <alignment horizontal="center"/>
    </xf>
    <xf numFmtId="164" fontId="13" fillId="0" borderId="26" xfId="0" applyNumberFormat="1" applyFont="1" applyFill="1" applyBorder="1" applyAlignment="1">
      <alignment horizontal="center"/>
    </xf>
    <xf numFmtId="164" fontId="13" fillId="0" borderId="24" xfId="0" applyNumberFormat="1" applyFont="1" applyFill="1" applyBorder="1" applyAlignment="1">
      <alignment horizontal="center"/>
    </xf>
    <xf numFmtId="164" fontId="13" fillId="0" borderId="27" xfId="0" applyNumberFormat="1" applyFont="1" applyFill="1" applyBorder="1" applyAlignment="1">
      <alignment horizontal="center"/>
    </xf>
    <xf numFmtId="164" fontId="13" fillId="0" borderId="28" xfId="0" applyNumberFormat="1" applyFont="1" applyFill="1" applyBorder="1" applyAlignment="1">
      <alignment horizontal="center"/>
    </xf>
    <xf numFmtId="164" fontId="13" fillId="0" borderId="29" xfId="0" applyNumberFormat="1" applyFont="1" applyFill="1" applyBorder="1" applyAlignment="1">
      <alignment horizontal="center"/>
    </xf>
    <xf numFmtId="164" fontId="13" fillId="0" borderId="21" xfId="0" applyNumberFormat="1" applyFont="1" applyFill="1" applyBorder="1" applyAlignment="1">
      <alignment horizontal="center" vertical="center"/>
    </xf>
    <xf numFmtId="164" fontId="12" fillId="0" borderId="21" xfId="0" applyNumberFormat="1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4" xfId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 shrinkToFi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vertical="center" wrapText="1" shrinkToFit="1"/>
    </xf>
    <xf numFmtId="0" fontId="13" fillId="0" borderId="36" xfId="0" applyFont="1" applyBorder="1" applyAlignment="1">
      <alignment horizontal="center"/>
    </xf>
    <xf numFmtId="164" fontId="13" fillId="0" borderId="36" xfId="0" applyNumberFormat="1" applyFont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 wrapText="1" shrinkToFit="1"/>
    </xf>
    <xf numFmtId="0" fontId="13" fillId="0" borderId="23" xfId="0" applyFont="1" applyBorder="1" applyAlignment="1">
      <alignment horizontal="center"/>
    </xf>
    <xf numFmtId="49" fontId="5" fillId="0" borderId="28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 shrinkToFit="1"/>
    </xf>
    <xf numFmtId="0" fontId="13" fillId="0" borderId="26" xfId="0" applyFont="1" applyBorder="1" applyAlignment="1">
      <alignment horizontal="center"/>
    </xf>
    <xf numFmtId="164" fontId="5" fillId="0" borderId="26" xfId="0" applyNumberFormat="1" applyFont="1" applyBorder="1" applyAlignment="1">
      <alignment horizontal="center" vertical="center" wrapText="1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4" fontId="5" fillId="0" borderId="17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7" fillId="0" borderId="0" xfId="3" applyFont="1" applyAlignment="1">
      <alignment horizontal="center"/>
    </xf>
    <xf numFmtId="0" fontId="10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2" fillId="0" borderId="9" xfId="1" applyFont="1" applyBorder="1" applyAlignment="1">
      <alignment horizontal="left"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1" fillId="0" borderId="9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5" fillId="0" borderId="33" xfId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 shrinkToFit="1"/>
    </xf>
    <xf numFmtId="0" fontId="5" fillId="0" borderId="32" xfId="0" applyFont="1" applyFill="1" applyBorder="1" applyAlignment="1">
      <alignment horizontal="center" vertical="center" wrapText="1" shrinkToFit="1"/>
    </xf>
    <xf numFmtId="0" fontId="5" fillId="0" borderId="4" xfId="1" applyFont="1" applyBorder="1" applyAlignment="1">
      <alignment horizontal="center" vertical="center" wrapText="1"/>
    </xf>
  </cellXfs>
  <cellStyles count="4">
    <cellStyle name="Обычный" xfId="0" builtinId="0"/>
    <cellStyle name="Обычный 2_ООО Тепловая компания (печора)" xfId="1"/>
    <cellStyle name="Обычный 5" xfId="2"/>
    <cellStyle name="Обычный_PP_PitWater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72;&#1082;&#1090;%202016%20&#1075;&#1086;&#1076;/&#1052;&#1072;&#1088;&#1082;&#1086;&#1074;&#1089;&#1082;&#1080;&#1081;/&#1060;&#1072;&#1082;&#1090;_&#1051;&#1072;&#1084;&#1091;&#1090;&#1089;&#1082;&#1086;&#1077;%2020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72;&#1082;&#1090;%202016%20&#1075;&#1086;&#1076;/&#1052;&#1072;&#1088;&#1082;&#1086;&#1074;&#1089;&#1082;&#1080;&#1081;/&#1060;&#1072;&#1082;&#1090;_&#1063;&#1091;&#1074;&#1072;&#1085;&#1089;&#1082;&#1086;&#1077;%20201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72;&#1082;&#1090;%202016%20&#1075;&#1086;&#1076;/&#1055;&#1088;&#1086;&#1074;&#1080;&#1076;&#1077;&#1085;&#1089;&#1082;&#1080;&#1081;/&#1060;&#1072;&#1082;&#1090;_&#1053;&#1091;&#1085;&#1083;&#1080;&#1075;&#1088;&#1072;&#1085;%202016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72;&#1082;&#1090;%202016%20&#1075;&#1086;&#1076;/&#1055;&#1088;&#1086;&#1074;&#1080;&#1076;&#1077;&#1085;&#1089;&#1082;&#1080;&#1081;/&#1060;&#1072;&#1082;&#1090;_&#1057;&#1080;&#1088;&#1077;&#1085;&#1080;&#1082;&#1080;%20201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72;&#1082;&#1090;%202016%20&#1075;&#1086;&#1076;/&#1055;&#1088;&#1086;&#1074;&#1080;&#1076;&#1077;&#1085;&#1089;&#1082;&#1080;&#1081;/&#1060;&#1072;&#1082;&#1090;_&#1069;&#1085;&#1084;&#1077;&#1083;&#1077;&#1085;%202016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72;&#1082;&#1090;%202016%20&#1075;&#1086;&#1076;/&#1055;&#1088;&#1086;&#1074;&#1080;&#1076;&#1077;&#1085;&#1089;&#1082;&#1080;&#1081;/&#1060;&#1072;&#1082;&#1090;_&#1071;&#1085;&#1088;&#1072;&#1082;&#1099;&#1085;&#1085;&#1086;&#1090;%202016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72;&#1082;&#1090;%202016%20&#1075;&#1086;&#1076;/&#1040;&#1085;&#1072;&#1076;&#1099;&#1088;&#1089;&#1082;&#1080;&#1081;/&#1060;&#1072;&#1082;&#1090;_&#1059;&#1075;&#1086;&#1083;&#1100;&#1085;&#1099;&#1077;%20&#1050;&#1086;&#1087;&#1080;%20201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0;&#1088;&#1086;&#1074;&#1072;&#1085;&#1080;&#1077;/&#1060;&#1080;&#1085;&#1072;&#1085;&#1089;&#1080;&#1088;&#1086;&#1074;&#1072;&#1085;&#1080;&#1077;2016/&#1086;&#1090;&#1095;&#1077;&#1090;&#1099;%20&#1087;&#1086;%20&#1091;&#1073;&#1099;&#1090;&#1082;&#1072;&#1084;/&#1060;&#1080;&#1085;&#1072;&#1085;&#1089;&#1080;&#1088;&#1086;&#1074;&#1072;&#1085;&#1080;&#1077;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Д"/>
      <sheetName val="ГОД"/>
      <sheetName val="за 1 п.г05 "/>
      <sheetName val="9М"/>
      <sheetName val="2П"/>
      <sheetName val="1П"/>
      <sheetName val="4КВ"/>
      <sheetName val="3КВ"/>
      <sheetName val="2КВ"/>
      <sheetName val="1КВ"/>
      <sheetName val="Янв"/>
      <sheetName val="Распр_Янв"/>
      <sheetName val="Фев"/>
      <sheetName val="Распр_Фев"/>
      <sheetName val="Мар"/>
      <sheetName val="Распр_Мар"/>
      <sheetName val="Апр"/>
      <sheetName val="Распр_Апр"/>
      <sheetName val="Май"/>
      <sheetName val="Распр_Май"/>
      <sheetName val="Июн"/>
      <sheetName val="Распр_Июн"/>
      <sheetName val="Июл"/>
      <sheetName val="Распр_Июл"/>
      <sheetName val="Авг"/>
      <sheetName val="Распр_Авг"/>
      <sheetName val="Сен"/>
      <sheetName val="Распр_Сен"/>
      <sheetName val="Окт"/>
      <sheetName val="Распр_Окт"/>
      <sheetName val="Ноя"/>
      <sheetName val="Распр_Ноя"/>
      <sheetName val="Дек"/>
      <sheetName val="Распр_Дек"/>
    </sheetNames>
    <sheetDataSet>
      <sheetData sheetId="0" refreshError="1"/>
      <sheetData sheetId="1">
        <row r="217">
          <cell r="I217">
            <v>220685.61000000002</v>
          </cell>
        </row>
      </sheetData>
      <sheetData sheetId="2" refreshError="1"/>
      <sheetData sheetId="3" refreshError="1"/>
      <sheetData sheetId="4">
        <row r="7">
          <cell r="I7">
            <v>56.8</v>
          </cell>
        </row>
        <row r="14">
          <cell r="I14">
            <v>31.6</v>
          </cell>
        </row>
        <row r="76">
          <cell r="I76">
            <v>20.200000000000003</v>
          </cell>
        </row>
        <row r="80">
          <cell r="I80">
            <v>3.2</v>
          </cell>
        </row>
        <row r="82">
          <cell r="I82">
            <v>1.8</v>
          </cell>
        </row>
      </sheetData>
      <sheetData sheetId="5">
        <row r="7">
          <cell r="I7">
            <v>93.8</v>
          </cell>
        </row>
        <row r="14">
          <cell r="I14">
            <v>16.600000000000001</v>
          </cell>
        </row>
        <row r="76">
          <cell r="I76">
            <v>65.400000000000006</v>
          </cell>
        </row>
        <row r="80">
          <cell r="I80">
            <v>7.0000000000000009</v>
          </cell>
        </row>
        <row r="82">
          <cell r="I82">
            <v>4.8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Д"/>
      <sheetName val="ГОД"/>
      <sheetName val="за 1 п.г05 "/>
      <sheetName val="9М"/>
      <sheetName val="2П"/>
      <sheetName val="1П"/>
      <sheetName val="4КВ"/>
      <sheetName val="3КВ"/>
      <sheetName val="2КВ"/>
      <sheetName val="1КВ"/>
      <sheetName val="Янв"/>
      <sheetName val="Распр_Янв"/>
      <sheetName val="Фев"/>
      <sheetName val="Распр_Фев"/>
      <sheetName val="Мар"/>
      <sheetName val="Распр_Мар"/>
      <sheetName val="Апр"/>
      <sheetName val="Распр_Апр"/>
      <sheetName val="Май"/>
      <sheetName val="Распр_Май"/>
      <sheetName val="Июн"/>
      <sheetName val="Распр_Июн"/>
      <sheetName val="Июл"/>
      <sheetName val="Распр_Июл"/>
      <sheetName val="Авг"/>
      <sheetName val="Распр_Авг"/>
      <sheetName val="Сен"/>
      <sheetName val="Распр_Сен"/>
      <sheetName val="Окт"/>
      <sheetName val="Распр_Окт"/>
      <sheetName val="Ноя"/>
      <sheetName val="Распр_Ноя"/>
      <sheetName val="Дек"/>
      <sheetName val="Распр_Дек"/>
    </sheetNames>
    <sheetDataSet>
      <sheetData sheetId="0" refreshError="1"/>
      <sheetData sheetId="1">
        <row r="217">
          <cell r="I217">
            <v>644563.09000000008</v>
          </cell>
        </row>
      </sheetData>
      <sheetData sheetId="2" refreshError="1"/>
      <sheetData sheetId="3" refreshError="1"/>
      <sheetData sheetId="4">
        <row r="7">
          <cell r="I7">
            <v>123.20400000000001</v>
          </cell>
        </row>
        <row r="14">
          <cell r="I14">
            <v>8.9</v>
          </cell>
        </row>
        <row r="76">
          <cell r="I76">
            <v>59.8</v>
          </cell>
        </row>
        <row r="79">
          <cell r="I79">
            <v>1.8000000000000003</v>
          </cell>
        </row>
        <row r="80">
          <cell r="I80">
            <v>10.453999999999999</v>
          </cell>
        </row>
        <row r="82">
          <cell r="I82">
            <v>5</v>
          </cell>
        </row>
        <row r="88">
          <cell r="I88">
            <v>37.25</v>
          </cell>
        </row>
      </sheetData>
      <sheetData sheetId="5">
        <row r="7">
          <cell r="I7">
            <v>141.35</v>
          </cell>
        </row>
        <row r="14">
          <cell r="I14">
            <v>12.100000000000001</v>
          </cell>
        </row>
        <row r="76">
          <cell r="I76">
            <v>55.5</v>
          </cell>
        </row>
        <row r="79">
          <cell r="I79">
            <v>1.2999999999999998</v>
          </cell>
        </row>
        <row r="80">
          <cell r="I80">
            <v>7.7</v>
          </cell>
        </row>
        <row r="82">
          <cell r="I82">
            <v>4.2</v>
          </cell>
        </row>
        <row r="88">
          <cell r="I88">
            <v>60.55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Д"/>
      <sheetName val="ГОД"/>
      <sheetName val="за 1 п.г05 "/>
      <sheetName val="9М"/>
      <sheetName val="2П"/>
      <sheetName val="1П"/>
      <sheetName val="4КВ"/>
      <sheetName val="3КВ"/>
      <sheetName val="2КВ"/>
      <sheetName val="1КВ"/>
      <sheetName val="Янв"/>
      <sheetName val="Распр_Янв"/>
      <sheetName val="Фев"/>
      <sheetName val="Распр_Фев"/>
      <sheetName val="Мар"/>
      <sheetName val="Распр_Мар"/>
      <sheetName val="Апр"/>
      <sheetName val="Распр_Апр"/>
      <sheetName val="Май"/>
      <sheetName val="Распр_Май"/>
      <sheetName val="Июн"/>
      <sheetName val="Распр_Июн"/>
      <sheetName val="Июл"/>
      <sheetName val="Распр_Июл"/>
      <sheetName val="Авг"/>
      <sheetName val="Распр_Авг"/>
      <sheetName val="Сен"/>
      <sheetName val="Распр_Сен"/>
      <sheetName val="Окт"/>
      <sheetName val="Распр_Окт"/>
      <sheetName val="Ноя"/>
      <sheetName val="Распр_Ноя"/>
      <sheetName val="Дек"/>
      <sheetName val="Распр_Дек"/>
    </sheetNames>
    <sheetDataSet>
      <sheetData sheetId="0" refreshError="1"/>
      <sheetData sheetId="1">
        <row r="217">
          <cell r="I217">
            <v>1818054.6</v>
          </cell>
        </row>
      </sheetData>
      <sheetData sheetId="2" refreshError="1"/>
      <sheetData sheetId="3" refreshError="1"/>
      <sheetData sheetId="4">
        <row r="7">
          <cell r="I7">
            <v>5830.2609999999995</v>
          </cell>
        </row>
        <row r="14">
          <cell r="I14">
            <v>3606.0089999999996</v>
          </cell>
        </row>
        <row r="23">
          <cell r="I23">
            <v>2006.1669999999999</v>
          </cell>
        </row>
        <row r="76">
          <cell r="I76">
            <v>975.69099999999992</v>
          </cell>
        </row>
        <row r="79">
          <cell r="I79">
            <v>40.020000000000003</v>
          </cell>
        </row>
        <row r="80">
          <cell r="I80">
            <v>1184.5410000000002</v>
          </cell>
        </row>
        <row r="81">
          <cell r="I81">
            <v>0.2</v>
          </cell>
        </row>
        <row r="82">
          <cell r="I82">
            <v>23.8</v>
          </cell>
        </row>
      </sheetData>
      <sheetData sheetId="5">
        <row r="7">
          <cell r="I7">
            <v>7549.1220000000012</v>
          </cell>
        </row>
        <row r="14">
          <cell r="I14">
            <v>5246.95</v>
          </cell>
        </row>
        <row r="23">
          <cell r="I23">
            <v>2320.5720000000001</v>
          </cell>
        </row>
        <row r="76">
          <cell r="I76">
            <v>973.10900000000015</v>
          </cell>
        </row>
        <row r="78">
          <cell r="I78">
            <v>0</v>
          </cell>
        </row>
        <row r="79">
          <cell r="I79">
            <v>41.42</v>
          </cell>
        </row>
        <row r="80">
          <cell r="I80">
            <v>1261.3429999999998</v>
          </cell>
        </row>
        <row r="82">
          <cell r="I82">
            <v>3.9</v>
          </cell>
        </row>
        <row r="88">
          <cell r="I88">
            <v>22.4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Д"/>
      <sheetName val="ГОД"/>
      <sheetName val="за 1 п.г05 "/>
      <sheetName val="9М"/>
      <sheetName val="2П"/>
      <sheetName val="1П"/>
      <sheetName val="4КВ"/>
      <sheetName val="3КВ"/>
      <sheetName val="2КВ"/>
      <sheetName val="1КВ"/>
      <sheetName val="Янв"/>
      <sheetName val="Распр_Янв"/>
      <sheetName val="Фев"/>
      <sheetName val="Распр_Фев"/>
      <sheetName val="Мар"/>
      <sheetName val="Распр_Мар"/>
      <sheetName val="Апр"/>
      <sheetName val="Распр_Апр"/>
      <sheetName val="Май"/>
      <sheetName val="Распр_Май"/>
      <sheetName val="Июн"/>
      <sheetName val="Распр_Июн"/>
      <sheetName val="Июл"/>
      <sheetName val="Распр_Июл"/>
      <sheetName val="Авг"/>
      <sheetName val="Распр_Авг"/>
      <sheetName val="Сен"/>
      <sheetName val="Распр_Сен"/>
      <sheetName val="Окт"/>
      <sheetName val="Распр_Окт"/>
      <sheetName val="Ноя"/>
      <sheetName val="Распр_Ноя"/>
      <sheetName val="Дек"/>
      <sheetName val="Распр_Дек"/>
    </sheetNames>
    <sheetDataSet>
      <sheetData sheetId="0" refreshError="1"/>
      <sheetData sheetId="1">
        <row r="217">
          <cell r="I217">
            <v>1164502.5700000003</v>
          </cell>
        </row>
      </sheetData>
      <sheetData sheetId="2" refreshError="1"/>
      <sheetData sheetId="3" refreshError="1"/>
      <sheetData sheetId="4">
        <row r="7">
          <cell r="I7">
            <v>915.59999999999991</v>
          </cell>
        </row>
        <row r="14">
          <cell r="I14">
            <v>172.79999999999998</v>
          </cell>
        </row>
        <row r="76">
          <cell r="I76">
            <v>306</v>
          </cell>
        </row>
        <row r="78">
          <cell r="I78">
            <v>6</v>
          </cell>
        </row>
        <row r="79">
          <cell r="I79">
            <v>6</v>
          </cell>
        </row>
        <row r="80">
          <cell r="I80">
            <v>420</v>
          </cell>
        </row>
        <row r="82">
          <cell r="I82">
            <v>4.8</v>
          </cell>
        </row>
      </sheetData>
      <sheetData sheetId="5">
        <row r="7">
          <cell r="I7">
            <v>923.8</v>
          </cell>
        </row>
        <row r="14">
          <cell r="I14">
            <v>152</v>
          </cell>
        </row>
        <row r="76">
          <cell r="I76">
            <v>306</v>
          </cell>
        </row>
        <row r="78">
          <cell r="I78">
            <v>6</v>
          </cell>
        </row>
        <row r="79">
          <cell r="I79">
            <v>7</v>
          </cell>
        </row>
        <row r="80">
          <cell r="I80">
            <v>448</v>
          </cell>
        </row>
        <row r="82">
          <cell r="I82">
            <v>0.8</v>
          </cell>
        </row>
        <row r="88">
          <cell r="I88">
            <v>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Д"/>
      <sheetName val="ГОД"/>
      <sheetName val="за 1 п.г05 "/>
      <sheetName val="9М"/>
      <sheetName val="2П"/>
      <sheetName val="1П"/>
      <sheetName val="4КВ"/>
      <sheetName val="3КВ"/>
      <sheetName val="2КВ"/>
      <sheetName val="1КВ"/>
      <sheetName val="Янв"/>
      <sheetName val="Распр_Янв"/>
      <sheetName val="Фев"/>
      <sheetName val="Распр_Фев"/>
      <sheetName val="Мар"/>
      <sheetName val="Распр_Мар"/>
      <sheetName val="Апр"/>
      <sheetName val="Распр_Апр"/>
      <sheetName val="Май"/>
      <sheetName val="Распр_Май"/>
      <sheetName val="Июн"/>
      <sheetName val="Распр_Июн"/>
      <sheetName val="Июл"/>
      <sheetName val="Распр_Июл"/>
      <sheetName val="Авг"/>
      <sheetName val="Распр_Авг"/>
      <sheetName val="Сен"/>
      <sheetName val="Распр_Сен"/>
      <sheetName val="Окт"/>
      <sheetName val="Распр_Окт"/>
      <sheetName val="Ноя"/>
      <sheetName val="Распр_Ноя"/>
      <sheetName val="Дек"/>
      <sheetName val="Распр_Дек"/>
    </sheetNames>
    <sheetDataSet>
      <sheetData sheetId="0" refreshError="1"/>
      <sheetData sheetId="1">
        <row r="217">
          <cell r="I217">
            <v>1665964.9200000002</v>
          </cell>
        </row>
      </sheetData>
      <sheetData sheetId="2" refreshError="1"/>
      <sheetData sheetId="3" refreshError="1"/>
      <sheetData sheetId="4">
        <row r="7">
          <cell r="I7">
            <v>1354.7500000000002</v>
          </cell>
        </row>
        <row r="14">
          <cell r="I14">
            <v>235</v>
          </cell>
        </row>
        <row r="76">
          <cell r="I76">
            <v>591.6</v>
          </cell>
        </row>
        <row r="79">
          <cell r="I79">
            <v>8.1999999999999993</v>
          </cell>
        </row>
        <row r="80">
          <cell r="I80">
            <v>353</v>
          </cell>
        </row>
        <row r="82">
          <cell r="I82">
            <v>10.55</v>
          </cell>
        </row>
        <row r="88">
          <cell r="I88">
            <v>156.39999999999998</v>
          </cell>
        </row>
      </sheetData>
      <sheetData sheetId="5">
        <row r="7">
          <cell r="I7">
            <v>1417.56</v>
          </cell>
        </row>
        <row r="14">
          <cell r="I14">
            <v>222.60000000000002</v>
          </cell>
        </row>
        <row r="76">
          <cell r="I76">
            <v>594.11</v>
          </cell>
        </row>
        <row r="78">
          <cell r="I78">
            <v>0</v>
          </cell>
        </row>
        <row r="79">
          <cell r="I79">
            <v>8.2000000000000011</v>
          </cell>
        </row>
        <row r="80">
          <cell r="I80">
            <v>414.4</v>
          </cell>
        </row>
        <row r="82">
          <cell r="I82">
            <v>0.95</v>
          </cell>
        </row>
        <row r="88">
          <cell r="I88">
            <v>177.3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Д"/>
      <sheetName val="ГОД"/>
      <sheetName val="за 1 п.г05 "/>
      <sheetName val="9М"/>
      <sheetName val="2П"/>
      <sheetName val="1П"/>
      <sheetName val="4КВ"/>
      <sheetName val="3КВ"/>
      <sheetName val="2КВ"/>
      <sheetName val="1КВ"/>
      <sheetName val="Янв"/>
      <sheetName val="Распр_Янв"/>
      <sheetName val="Фев"/>
      <sheetName val="Распр_Фев"/>
      <sheetName val="Мар"/>
      <sheetName val="Распр_Мар"/>
      <sheetName val="Апр"/>
      <sheetName val="Распр_Апр"/>
      <sheetName val="Май"/>
      <sheetName val="Распр_Май"/>
      <sheetName val="Июн"/>
      <sheetName val="Распр_Июн"/>
      <sheetName val="Июл"/>
      <sheetName val="Распр_Июл"/>
      <sheetName val="Авг"/>
      <sheetName val="Распр_Авг"/>
      <sheetName val="Сен"/>
      <sheetName val="Распр_Сен"/>
      <sheetName val="Окт"/>
      <sheetName val="Распр_Окт"/>
      <sheetName val="Ноя"/>
      <sheetName val="Распр_Ноя"/>
      <sheetName val="Дек"/>
      <sheetName val="Распр_Дек"/>
    </sheetNames>
    <sheetDataSet>
      <sheetData sheetId="0"/>
      <sheetData sheetId="1">
        <row r="217">
          <cell r="I217">
            <v>1999127.75</v>
          </cell>
        </row>
      </sheetData>
      <sheetData sheetId="2"/>
      <sheetData sheetId="3"/>
      <sheetData sheetId="4">
        <row r="7">
          <cell r="I7">
            <v>927.55</v>
          </cell>
        </row>
        <row r="14">
          <cell r="I14">
            <v>17.8</v>
          </cell>
        </row>
        <row r="76">
          <cell r="I76">
            <v>399.45</v>
          </cell>
        </row>
        <row r="79">
          <cell r="I79">
            <v>45</v>
          </cell>
        </row>
        <row r="80">
          <cell r="I80">
            <v>367.4</v>
          </cell>
        </row>
        <row r="81">
          <cell r="I81">
            <v>0.5</v>
          </cell>
        </row>
        <row r="82">
          <cell r="I82">
            <v>7.4</v>
          </cell>
        </row>
        <row r="88">
          <cell r="I88">
            <v>90</v>
          </cell>
        </row>
      </sheetData>
      <sheetData sheetId="5">
        <row r="7">
          <cell r="I7">
            <v>675.15000000000009</v>
          </cell>
        </row>
        <row r="14">
          <cell r="I14">
            <v>16.399999999999999</v>
          </cell>
        </row>
        <row r="76">
          <cell r="I76">
            <v>214.5</v>
          </cell>
        </row>
        <row r="79">
          <cell r="I79">
            <v>45</v>
          </cell>
        </row>
        <row r="80">
          <cell r="I80">
            <v>318.2</v>
          </cell>
        </row>
        <row r="82">
          <cell r="I82">
            <v>1.4</v>
          </cell>
        </row>
        <row r="88">
          <cell r="I88">
            <v>79.650000000000006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Д"/>
      <sheetName val="за 1 п.г05 "/>
      <sheetName val="ГОД"/>
      <sheetName val="9М"/>
      <sheetName val="2П"/>
      <sheetName val="1П"/>
      <sheetName val="4КВ"/>
      <sheetName val="3КВ"/>
      <sheetName val="2КВ"/>
      <sheetName val="1КВ"/>
      <sheetName val="Янв"/>
      <sheetName val="Распр_Янв"/>
      <sheetName val="Фев"/>
      <sheetName val="Распр_Фев"/>
      <sheetName val="Мар"/>
      <sheetName val="Распр_Мар"/>
      <sheetName val="Апр"/>
      <sheetName val="Распр_Апр"/>
      <sheetName val="Май"/>
      <sheetName val="Распр_Май"/>
      <sheetName val="Июн"/>
      <sheetName val="Распр_Июн"/>
      <sheetName val="Июл"/>
      <sheetName val="Распр_Июл"/>
      <sheetName val="Авг"/>
      <sheetName val="Распр_Авг"/>
      <sheetName val="Сен"/>
      <sheetName val="Распр_Сен"/>
      <sheetName val="Окт"/>
      <sheetName val="Распр_Окт"/>
      <sheetName val="Ноя"/>
      <sheetName val="Распр_Ноя"/>
      <sheetName val="Дек"/>
      <sheetName val="Распр_Дек"/>
    </sheetNames>
    <sheetDataSet>
      <sheetData sheetId="0" refreshError="1"/>
      <sheetData sheetId="1" refreshError="1"/>
      <sheetData sheetId="2">
        <row r="7">
          <cell r="J7">
            <v>60375.789299999997</v>
          </cell>
        </row>
        <row r="217">
          <cell r="I217">
            <v>601770.38</v>
          </cell>
        </row>
      </sheetData>
      <sheetData sheetId="3" refreshError="1"/>
      <sheetData sheetId="4">
        <row r="7">
          <cell r="I7">
            <v>839.9</v>
          </cell>
        </row>
        <row r="14">
          <cell r="I14">
            <v>405</v>
          </cell>
        </row>
        <row r="76">
          <cell r="I76">
            <v>49.199999999999996</v>
          </cell>
        </row>
        <row r="78">
          <cell r="I78">
            <v>20.8</v>
          </cell>
        </row>
        <row r="79">
          <cell r="I79">
            <v>1.2000000000000002</v>
          </cell>
        </row>
        <row r="82">
          <cell r="I82">
            <v>60</v>
          </cell>
        </row>
        <row r="85">
          <cell r="I85">
            <v>13</v>
          </cell>
        </row>
        <row r="86">
          <cell r="I86">
            <v>107</v>
          </cell>
        </row>
        <row r="88">
          <cell r="I88">
            <v>183.7</v>
          </cell>
        </row>
      </sheetData>
      <sheetData sheetId="5">
        <row r="7">
          <cell r="I7">
            <v>596.9</v>
          </cell>
        </row>
        <row r="14">
          <cell r="I14">
            <v>218</v>
          </cell>
        </row>
        <row r="76">
          <cell r="I76">
            <v>63.5</v>
          </cell>
        </row>
        <row r="78">
          <cell r="I78">
            <v>21</v>
          </cell>
        </row>
        <row r="79">
          <cell r="I79">
            <v>0.8</v>
          </cell>
        </row>
        <row r="80">
          <cell r="I80">
            <v>0.4</v>
          </cell>
        </row>
        <row r="82">
          <cell r="I82">
            <v>50</v>
          </cell>
        </row>
        <row r="85">
          <cell r="I85">
            <v>5.4</v>
          </cell>
        </row>
        <row r="86">
          <cell r="I86">
            <v>92</v>
          </cell>
        </row>
        <row r="88">
          <cell r="I88">
            <v>145.79999999999998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нансирование"/>
      <sheetName val="Анадырский"/>
      <sheetName val="Иультинский"/>
      <sheetName val="Провиденский"/>
      <sheetName val="Чаунский"/>
      <sheetName val="Чукотский"/>
      <sheetName val="ТПТ"/>
    </sheetNames>
    <sheetDataSet>
      <sheetData sheetId="0"/>
      <sheetData sheetId="1">
        <row r="23">
          <cell r="E23">
            <v>87988.560000000012</v>
          </cell>
        </row>
        <row r="78">
          <cell r="E78">
            <v>818892.98</v>
          </cell>
        </row>
        <row r="89">
          <cell r="E89">
            <v>442900.56</v>
          </cell>
        </row>
      </sheetData>
      <sheetData sheetId="2"/>
      <sheetData sheetId="3">
        <row r="45">
          <cell r="E45">
            <v>1162401.27</v>
          </cell>
        </row>
        <row r="56">
          <cell r="E56">
            <v>728304.72</v>
          </cell>
        </row>
        <row r="67">
          <cell r="E67">
            <v>1606571.6099999999</v>
          </cell>
        </row>
        <row r="78">
          <cell r="E78">
            <v>1192254.95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B21" sqref="B21"/>
    </sheetView>
  </sheetViews>
  <sheetFormatPr defaultColWidth="9.109375" defaultRowHeight="15.6" x14ac:dyDescent="0.3"/>
  <cols>
    <col min="1" max="1" width="51.33203125" style="5" customWidth="1"/>
    <col min="2" max="2" width="61.88671875" style="5" customWidth="1"/>
    <col min="3" max="3" width="7" style="5" customWidth="1"/>
    <col min="4" max="4" width="6.6640625" style="5" customWidth="1"/>
    <col min="5" max="16384" width="9.109375" style="5"/>
  </cols>
  <sheetData>
    <row r="1" spans="1:2" s="2" customFormat="1" ht="18" x14ac:dyDescent="0.35">
      <c r="A1" s="94" t="s">
        <v>74</v>
      </c>
      <c r="B1" s="94"/>
    </row>
    <row r="2" spans="1:2" s="2" customFormat="1" ht="18.75" customHeight="1" x14ac:dyDescent="0.35">
      <c r="A2" s="95" t="s">
        <v>75</v>
      </c>
      <c r="B2" s="95"/>
    </row>
    <row r="3" spans="1:2" s="2" customFormat="1" ht="19.5" customHeight="1" x14ac:dyDescent="0.35">
      <c r="A3" s="96"/>
      <c r="B3" s="97"/>
    </row>
    <row r="4" spans="1:2" s="2" customFormat="1" ht="18.75" customHeight="1" x14ac:dyDescent="0.35">
      <c r="A4" s="98" t="s">
        <v>17</v>
      </c>
      <c r="B4" s="98"/>
    </row>
    <row r="5" spans="1:2" ht="27" customHeight="1" x14ac:dyDescent="0.3">
      <c r="A5" s="3" t="s">
        <v>18</v>
      </c>
      <c r="B5" s="4" t="s">
        <v>24</v>
      </c>
    </row>
    <row r="6" spans="1:2" ht="36" customHeight="1" x14ac:dyDescent="0.3">
      <c r="A6" s="3" t="s">
        <v>19</v>
      </c>
      <c r="B6" s="6" t="s">
        <v>25</v>
      </c>
    </row>
    <row r="7" spans="1:2" ht="38.25" customHeight="1" x14ac:dyDescent="0.3">
      <c r="A7" s="3" t="s">
        <v>20</v>
      </c>
      <c r="B7" s="6" t="s">
        <v>21</v>
      </c>
    </row>
    <row r="8" spans="1:2" ht="27.75" customHeight="1" x14ac:dyDescent="0.3">
      <c r="A8" s="3" t="s">
        <v>22</v>
      </c>
      <c r="B8" s="4" t="s">
        <v>23</v>
      </c>
    </row>
    <row r="9" spans="1:2" s="9" customFormat="1" ht="21.75" customHeight="1" x14ac:dyDescent="0.3">
      <c r="A9" s="7"/>
      <c r="B9" s="8"/>
    </row>
    <row r="10" spans="1:2" ht="16.5" customHeight="1" x14ac:dyDescent="0.3"/>
    <row r="20" spans="1:3" x14ac:dyDescent="0.3">
      <c r="C20" s="10"/>
    </row>
    <row r="22" spans="1:3" x14ac:dyDescent="0.3">
      <c r="C22" s="11"/>
    </row>
    <row r="25" spans="1:3" s="9" customFormat="1" x14ac:dyDescent="0.3">
      <c r="A25" s="5"/>
      <c r="B25" s="5"/>
      <c r="C25" s="5"/>
    </row>
    <row r="26" spans="1:3" ht="15" customHeight="1" x14ac:dyDescent="0.3"/>
    <row r="27" spans="1:3" ht="31.5" customHeight="1" x14ac:dyDescent="0.3"/>
  </sheetData>
  <mergeCells count="4">
    <mergeCell ref="A1:B1"/>
    <mergeCell ref="A2:B2"/>
    <mergeCell ref="A3:B3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workbookViewId="0">
      <pane xSplit="3" ySplit="7" topLeftCell="S17" activePane="bottomRight" state="frozen"/>
      <selection pane="topRight" activeCell="D1" sqref="D1"/>
      <selection pane="bottomLeft" activeCell="A8" sqref="A8"/>
      <selection pane="bottomRight" activeCell="N19" sqref="N19"/>
    </sheetView>
  </sheetViews>
  <sheetFormatPr defaultRowHeight="13.8" x14ac:dyDescent="0.25"/>
  <cols>
    <col min="1" max="1" width="5.33203125" style="13" customWidth="1"/>
    <col min="2" max="2" width="41.109375" style="13" customWidth="1"/>
    <col min="3" max="3" width="14.33203125" style="13" hidden="1" customWidth="1"/>
    <col min="4" max="31" width="11.6640625" style="13" customWidth="1"/>
    <col min="32" max="262" width="9.109375" style="13"/>
    <col min="263" max="263" width="6.88671875" style="13" customWidth="1"/>
    <col min="264" max="264" width="41.109375" style="13" customWidth="1"/>
    <col min="265" max="265" width="14.33203125" style="13" customWidth="1"/>
    <col min="266" max="267" width="16.5546875" style="13" customWidth="1"/>
    <col min="268" max="518" width="9.109375" style="13"/>
    <col min="519" max="519" width="6.88671875" style="13" customWidth="1"/>
    <col min="520" max="520" width="41.109375" style="13" customWidth="1"/>
    <col min="521" max="521" width="14.33203125" style="13" customWidth="1"/>
    <col min="522" max="523" width="16.5546875" style="13" customWidth="1"/>
    <col min="524" max="774" width="9.109375" style="13"/>
    <col min="775" max="775" width="6.88671875" style="13" customWidth="1"/>
    <col min="776" max="776" width="41.109375" style="13" customWidth="1"/>
    <col min="777" max="777" width="14.33203125" style="13" customWidth="1"/>
    <col min="778" max="779" width="16.5546875" style="13" customWidth="1"/>
    <col min="780" max="1030" width="9.109375" style="13"/>
    <col min="1031" max="1031" width="6.88671875" style="13" customWidth="1"/>
    <col min="1032" max="1032" width="41.109375" style="13" customWidth="1"/>
    <col min="1033" max="1033" width="14.33203125" style="13" customWidth="1"/>
    <col min="1034" max="1035" width="16.5546875" style="13" customWidth="1"/>
    <col min="1036" max="1286" width="9.109375" style="13"/>
    <col min="1287" max="1287" width="6.88671875" style="13" customWidth="1"/>
    <col min="1288" max="1288" width="41.109375" style="13" customWidth="1"/>
    <col min="1289" max="1289" width="14.33203125" style="13" customWidth="1"/>
    <col min="1290" max="1291" width="16.5546875" style="13" customWidth="1"/>
    <col min="1292" max="1542" width="9.109375" style="13"/>
    <col min="1543" max="1543" width="6.88671875" style="13" customWidth="1"/>
    <col min="1544" max="1544" width="41.109375" style="13" customWidth="1"/>
    <col min="1545" max="1545" width="14.33203125" style="13" customWidth="1"/>
    <col min="1546" max="1547" width="16.5546875" style="13" customWidth="1"/>
    <col min="1548" max="1798" width="9.109375" style="13"/>
    <col min="1799" max="1799" width="6.88671875" style="13" customWidth="1"/>
    <col min="1800" max="1800" width="41.109375" style="13" customWidth="1"/>
    <col min="1801" max="1801" width="14.33203125" style="13" customWidth="1"/>
    <col min="1802" max="1803" width="16.5546875" style="13" customWidth="1"/>
    <col min="1804" max="2054" width="9.109375" style="13"/>
    <col min="2055" max="2055" width="6.88671875" style="13" customWidth="1"/>
    <col min="2056" max="2056" width="41.109375" style="13" customWidth="1"/>
    <col min="2057" max="2057" width="14.33203125" style="13" customWidth="1"/>
    <col min="2058" max="2059" width="16.5546875" style="13" customWidth="1"/>
    <col min="2060" max="2310" width="9.109375" style="13"/>
    <col min="2311" max="2311" width="6.88671875" style="13" customWidth="1"/>
    <col min="2312" max="2312" width="41.109375" style="13" customWidth="1"/>
    <col min="2313" max="2313" width="14.33203125" style="13" customWidth="1"/>
    <col min="2314" max="2315" width="16.5546875" style="13" customWidth="1"/>
    <col min="2316" max="2566" width="9.109375" style="13"/>
    <col min="2567" max="2567" width="6.88671875" style="13" customWidth="1"/>
    <col min="2568" max="2568" width="41.109375" style="13" customWidth="1"/>
    <col min="2569" max="2569" width="14.33203125" style="13" customWidth="1"/>
    <col min="2570" max="2571" width="16.5546875" style="13" customWidth="1"/>
    <col min="2572" max="2822" width="9.109375" style="13"/>
    <col min="2823" max="2823" width="6.88671875" style="13" customWidth="1"/>
    <col min="2824" max="2824" width="41.109375" style="13" customWidth="1"/>
    <col min="2825" max="2825" width="14.33203125" style="13" customWidth="1"/>
    <col min="2826" max="2827" width="16.5546875" style="13" customWidth="1"/>
    <col min="2828" max="3078" width="9.109375" style="13"/>
    <col min="3079" max="3079" width="6.88671875" style="13" customWidth="1"/>
    <col min="3080" max="3080" width="41.109375" style="13" customWidth="1"/>
    <col min="3081" max="3081" width="14.33203125" style="13" customWidth="1"/>
    <col min="3082" max="3083" width="16.5546875" style="13" customWidth="1"/>
    <col min="3084" max="3334" width="9.109375" style="13"/>
    <col min="3335" max="3335" width="6.88671875" style="13" customWidth="1"/>
    <col min="3336" max="3336" width="41.109375" style="13" customWidth="1"/>
    <col min="3337" max="3337" width="14.33203125" style="13" customWidth="1"/>
    <col min="3338" max="3339" width="16.5546875" style="13" customWidth="1"/>
    <col min="3340" max="3590" width="9.109375" style="13"/>
    <col min="3591" max="3591" width="6.88671875" style="13" customWidth="1"/>
    <col min="3592" max="3592" width="41.109375" style="13" customWidth="1"/>
    <col min="3593" max="3593" width="14.33203125" style="13" customWidth="1"/>
    <col min="3594" max="3595" width="16.5546875" style="13" customWidth="1"/>
    <col min="3596" max="3846" width="9.109375" style="13"/>
    <col min="3847" max="3847" width="6.88671875" style="13" customWidth="1"/>
    <col min="3848" max="3848" width="41.109375" style="13" customWidth="1"/>
    <col min="3849" max="3849" width="14.33203125" style="13" customWidth="1"/>
    <col min="3850" max="3851" width="16.5546875" style="13" customWidth="1"/>
    <col min="3852" max="4102" width="9.109375" style="13"/>
    <col min="4103" max="4103" width="6.88671875" style="13" customWidth="1"/>
    <col min="4104" max="4104" width="41.109375" style="13" customWidth="1"/>
    <col min="4105" max="4105" width="14.33203125" style="13" customWidth="1"/>
    <col min="4106" max="4107" width="16.5546875" style="13" customWidth="1"/>
    <col min="4108" max="4358" width="9.109375" style="13"/>
    <col min="4359" max="4359" width="6.88671875" style="13" customWidth="1"/>
    <col min="4360" max="4360" width="41.109375" style="13" customWidth="1"/>
    <col min="4361" max="4361" width="14.33203125" style="13" customWidth="1"/>
    <col min="4362" max="4363" width="16.5546875" style="13" customWidth="1"/>
    <col min="4364" max="4614" width="9.109375" style="13"/>
    <col min="4615" max="4615" width="6.88671875" style="13" customWidth="1"/>
    <col min="4616" max="4616" width="41.109375" style="13" customWidth="1"/>
    <col min="4617" max="4617" width="14.33203125" style="13" customWidth="1"/>
    <col min="4618" max="4619" width="16.5546875" style="13" customWidth="1"/>
    <col min="4620" max="4870" width="9.109375" style="13"/>
    <col min="4871" max="4871" width="6.88671875" style="13" customWidth="1"/>
    <col min="4872" max="4872" width="41.109375" style="13" customWidth="1"/>
    <col min="4873" max="4873" width="14.33203125" style="13" customWidth="1"/>
    <col min="4874" max="4875" width="16.5546875" style="13" customWidth="1"/>
    <col min="4876" max="5126" width="9.109375" style="13"/>
    <col min="5127" max="5127" width="6.88671875" style="13" customWidth="1"/>
    <col min="5128" max="5128" width="41.109375" style="13" customWidth="1"/>
    <col min="5129" max="5129" width="14.33203125" style="13" customWidth="1"/>
    <col min="5130" max="5131" width="16.5546875" style="13" customWidth="1"/>
    <col min="5132" max="5382" width="9.109375" style="13"/>
    <col min="5383" max="5383" width="6.88671875" style="13" customWidth="1"/>
    <col min="5384" max="5384" width="41.109375" style="13" customWidth="1"/>
    <col min="5385" max="5385" width="14.33203125" style="13" customWidth="1"/>
    <col min="5386" max="5387" width="16.5546875" style="13" customWidth="1"/>
    <col min="5388" max="5638" width="9.109375" style="13"/>
    <col min="5639" max="5639" width="6.88671875" style="13" customWidth="1"/>
    <col min="5640" max="5640" width="41.109375" style="13" customWidth="1"/>
    <col min="5641" max="5641" width="14.33203125" style="13" customWidth="1"/>
    <col min="5642" max="5643" width="16.5546875" style="13" customWidth="1"/>
    <col min="5644" max="5894" width="9.109375" style="13"/>
    <col min="5895" max="5895" width="6.88671875" style="13" customWidth="1"/>
    <col min="5896" max="5896" width="41.109375" style="13" customWidth="1"/>
    <col min="5897" max="5897" width="14.33203125" style="13" customWidth="1"/>
    <col min="5898" max="5899" width="16.5546875" style="13" customWidth="1"/>
    <col min="5900" max="6150" width="9.109375" style="13"/>
    <col min="6151" max="6151" width="6.88671875" style="13" customWidth="1"/>
    <col min="6152" max="6152" width="41.109375" style="13" customWidth="1"/>
    <col min="6153" max="6153" width="14.33203125" style="13" customWidth="1"/>
    <col min="6154" max="6155" width="16.5546875" style="13" customWidth="1"/>
    <col min="6156" max="6406" width="9.109375" style="13"/>
    <col min="6407" max="6407" width="6.88671875" style="13" customWidth="1"/>
    <col min="6408" max="6408" width="41.109375" style="13" customWidth="1"/>
    <col min="6409" max="6409" width="14.33203125" style="13" customWidth="1"/>
    <col min="6410" max="6411" width="16.5546875" style="13" customWidth="1"/>
    <col min="6412" max="6662" width="9.109375" style="13"/>
    <col min="6663" max="6663" width="6.88671875" style="13" customWidth="1"/>
    <col min="6664" max="6664" width="41.109375" style="13" customWidth="1"/>
    <col min="6665" max="6665" width="14.33203125" style="13" customWidth="1"/>
    <col min="6666" max="6667" width="16.5546875" style="13" customWidth="1"/>
    <col min="6668" max="6918" width="9.109375" style="13"/>
    <col min="6919" max="6919" width="6.88671875" style="13" customWidth="1"/>
    <col min="6920" max="6920" width="41.109375" style="13" customWidth="1"/>
    <col min="6921" max="6921" width="14.33203125" style="13" customWidth="1"/>
    <col min="6922" max="6923" width="16.5546875" style="13" customWidth="1"/>
    <col min="6924" max="7174" width="9.109375" style="13"/>
    <col min="7175" max="7175" width="6.88671875" style="13" customWidth="1"/>
    <col min="7176" max="7176" width="41.109375" style="13" customWidth="1"/>
    <col min="7177" max="7177" width="14.33203125" style="13" customWidth="1"/>
    <col min="7178" max="7179" width="16.5546875" style="13" customWidth="1"/>
    <col min="7180" max="7430" width="9.109375" style="13"/>
    <col min="7431" max="7431" width="6.88671875" style="13" customWidth="1"/>
    <col min="7432" max="7432" width="41.109375" style="13" customWidth="1"/>
    <col min="7433" max="7433" width="14.33203125" style="13" customWidth="1"/>
    <col min="7434" max="7435" width="16.5546875" style="13" customWidth="1"/>
    <col min="7436" max="7686" width="9.109375" style="13"/>
    <col min="7687" max="7687" width="6.88671875" style="13" customWidth="1"/>
    <col min="7688" max="7688" width="41.109375" style="13" customWidth="1"/>
    <col min="7689" max="7689" width="14.33203125" style="13" customWidth="1"/>
    <col min="7690" max="7691" width="16.5546875" style="13" customWidth="1"/>
    <col min="7692" max="7942" width="9.109375" style="13"/>
    <col min="7943" max="7943" width="6.88671875" style="13" customWidth="1"/>
    <col min="7944" max="7944" width="41.109375" style="13" customWidth="1"/>
    <col min="7945" max="7945" width="14.33203125" style="13" customWidth="1"/>
    <col min="7946" max="7947" width="16.5546875" style="13" customWidth="1"/>
    <col min="7948" max="8198" width="9.109375" style="13"/>
    <col min="8199" max="8199" width="6.88671875" style="13" customWidth="1"/>
    <col min="8200" max="8200" width="41.109375" style="13" customWidth="1"/>
    <col min="8201" max="8201" width="14.33203125" style="13" customWidth="1"/>
    <col min="8202" max="8203" width="16.5546875" style="13" customWidth="1"/>
    <col min="8204" max="8454" width="9.109375" style="13"/>
    <col min="8455" max="8455" width="6.88671875" style="13" customWidth="1"/>
    <col min="8456" max="8456" width="41.109375" style="13" customWidth="1"/>
    <col min="8457" max="8457" width="14.33203125" style="13" customWidth="1"/>
    <col min="8458" max="8459" width="16.5546875" style="13" customWidth="1"/>
    <col min="8460" max="8710" width="9.109375" style="13"/>
    <col min="8711" max="8711" width="6.88671875" style="13" customWidth="1"/>
    <col min="8712" max="8712" width="41.109375" style="13" customWidth="1"/>
    <col min="8713" max="8713" width="14.33203125" style="13" customWidth="1"/>
    <col min="8714" max="8715" width="16.5546875" style="13" customWidth="1"/>
    <col min="8716" max="8966" width="9.109375" style="13"/>
    <col min="8967" max="8967" width="6.88671875" style="13" customWidth="1"/>
    <col min="8968" max="8968" width="41.109375" style="13" customWidth="1"/>
    <col min="8969" max="8969" width="14.33203125" style="13" customWidth="1"/>
    <col min="8970" max="8971" width="16.5546875" style="13" customWidth="1"/>
    <col min="8972" max="9222" width="9.109375" style="13"/>
    <col min="9223" max="9223" width="6.88671875" style="13" customWidth="1"/>
    <col min="9224" max="9224" width="41.109375" style="13" customWidth="1"/>
    <col min="9225" max="9225" width="14.33203125" style="13" customWidth="1"/>
    <col min="9226" max="9227" width="16.5546875" style="13" customWidth="1"/>
    <col min="9228" max="9478" width="9.109375" style="13"/>
    <col min="9479" max="9479" width="6.88671875" style="13" customWidth="1"/>
    <col min="9480" max="9480" width="41.109375" style="13" customWidth="1"/>
    <col min="9481" max="9481" width="14.33203125" style="13" customWidth="1"/>
    <col min="9482" max="9483" width="16.5546875" style="13" customWidth="1"/>
    <col min="9484" max="9734" width="9.109375" style="13"/>
    <col min="9735" max="9735" width="6.88671875" style="13" customWidth="1"/>
    <col min="9736" max="9736" width="41.109375" style="13" customWidth="1"/>
    <col min="9737" max="9737" width="14.33203125" style="13" customWidth="1"/>
    <col min="9738" max="9739" width="16.5546875" style="13" customWidth="1"/>
    <col min="9740" max="9990" width="9.109375" style="13"/>
    <col min="9991" max="9991" width="6.88671875" style="13" customWidth="1"/>
    <col min="9992" max="9992" width="41.109375" style="13" customWidth="1"/>
    <col min="9993" max="9993" width="14.33203125" style="13" customWidth="1"/>
    <col min="9994" max="9995" width="16.5546875" style="13" customWidth="1"/>
    <col min="9996" max="10246" width="9.109375" style="13"/>
    <col min="10247" max="10247" width="6.88671875" style="13" customWidth="1"/>
    <col min="10248" max="10248" width="41.109375" style="13" customWidth="1"/>
    <col min="10249" max="10249" width="14.33203125" style="13" customWidth="1"/>
    <col min="10250" max="10251" width="16.5546875" style="13" customWidth="1"/>
    <col min="10252" max="10502" width="9.109375" style="13"/>
    <col min="10503" max="10503" width="6.88671875" style="13" customWidth="1"/>
    <col min="10504" max="10504" width="41.109375" style="13" customWidth="1"/>
    <col min="10505" max="10505" width="14.33203125" style="13" customWidth="1"/>
    <col min="10506" max="10507" width="16.5546875" style="13" customWidth="1"/>
    <col min="10508" max="10758" width="9.109375" style="13"/>
    <col min="10759" max="10759" width="6.88671875" style="13" customWidth="1"/>
    <col min="10760" max="10760" width="41.109375" style="13" customWidth="1"/>
    <col min="10761" max="10761" width="14.33203125" style="13" customWidth="1"/>
    <col min="10762" max="10763" width="16.5546875" style="13" customWidth="1"/>
    <col min="10764" max="11014" width="9.109375" style="13"/>
    <col min="11015" max="11015" width="6.88671875" style="13" customWidth="1"/>
    <col min="11016" max="11016" width="41.109375" style="13" customWidth="1"/>
    <col min="11017" max="11017" width="14.33203125" style="13" customWidth="1"/>
    <col min="11018" max="11019" width="16.5546875" style="13" customWidth="1"/>
    <col min="11020" max="11270" width="9.109375" style="13"/>
    <col min="11271" max="11271" width="6.88671875" style="13" customWidth="1"/>
    <col min="11272" max="11272" width="41.109375" style="13" customWidth="1"/>
    <col min="11273" max="11273" width="14.33203125" style="13" customWidth="1"/>
    <col min="11274" max="11275" width="16.5546875" style="13" customWidth="1"/>
    <col min="11276" max="11526" width="9.109375" style="13"/>
    <col min="11527" max="11527" width="6.88671875" style="13" customWidth="1"/>
    <col min="11528" max="11528" width="41.109375" style="13" customWidth="1"/>
    <col min="11529" max="11529" width="14.33203125" style="13" customWidth="1"/>
    <col min="11530" max="11531" width="16.5546875" style="13" customWidth="1"/>
    <col min="11532" max="11782" width="9.109375" style="13"/>
    <col min="11783" max="11783" width="6.88671875" style="13" customWidth="1"/>
    <col min="11784" max="11784" width="41.109375" style="13" customWidth="1"/>
    <col min="11785" max="11785" width="14.33203125" style="13" customWidth="1"/>
    <col min="11786" max="11787" width="16.5546875" style="13" customWidth="1"/>
    <col min="11788" max="12038" width="9.109375" style="13"/>
    <col min="12039" max="12039" width="6.88671875" style="13" customWidth="1"/>
    <col min="12040" max="12040" width="41.109375" style="13" customWidth="1"/>
    <col min="12041" max="12041" width="14.33203125" style="13" customWidth="1"/>
    <col min="12042" max="12043" width="16.5546875" style="13" customWidth="1"/>
    <col min="12044" max="12294" width="9.109375" style="13"/>
    <col min="12295" max="12295" width="6.88671875" style="13" customWidth="1"/>
    <col min="12296" max="12296" width="41.109375" style="13" customWidth="1"/>
    <col min="12297" max="12297" width="14.33203125" style="13" customWidth="1"/>
    <col min="12298" max="12299" width="16.5546875" style="13" customWidth="1"/>
    <col min="12300" max="12550" width="9.109375" style="13"/>
    <col min="12551" max="12551" width="6.88671875" style="13" customWidth="1"/>
    <col min="12552" max="12552" width="41.109375" style="13" customWidth="1"/>
    <col min="12553" max="12553" width="14.33203125" style="13" customWidth="1"/>
    <col min="12554" max="12555" width="16.5546875" style="13" customWidth="1"/>
    <col min="12556" max="12806" width="9.109375" style="13"/>
    <col min="12807" max="12807" width="6.88671875" style="13" customWidth="1"/>
    <col min="12808" max="12808" width="41.109375" style="13" customWidth="1"/>
    <col min="12809" max="12809" width="14.33203125" style="13" customWidth="1"/>
    <col min="12810" max="12811" width="16.5546875" style="13" customWidth="1"/>
    <col min="12812" max="13062" width="9.109375" style="13"/>
    <col min="13063" max="13063" width="6.88671875" style="13" customWidth="1"/>
    <col min="13064" max="13064" width="41.109375" style="13" customWidth="1"/>
    <col min="13065" max="13065" width="14.33203125" style="13" customWidth="1"/>
    <col min="13066" max="13067" width="16.5546875" style="13" customWidth="1"/>
    <col min="13068" max="13318" width="9.109375" style="13"/>
    <col min="13319" max="13319" width="6.88671875" style="13" customWidth="1"/>
    <col min="13320" max="13320" width="41.109375" style="13" customWidth="1"/>
    <col min="13321" max="13321" width="14.33203125" style="13" customWidth="1"/>
    <col min="13322" max="13323" width="16.5546875" style="13" customWidth="1"/>
    <col min="13324" max="13574" width="9.109375" style="13"/>
    <col min="13575" max="13575" width="6.88671875" style="13" customWidth="1"/>
    <col min="13576" max="13576" width="41.109375" style="13" customWidth="1"/>
    <col min="13577" max="13577" width="14.33203125" style="13" customWidth="1"/>
    <col min="13578" max="13579" width="16.5546875" style="13" customWidth="1"/>
    <col min="13580" max="13830" width="9.109375" style="13"/>
    <col min="13831" max="13831" width="6.88671875" style="13" customWidth="1"/>
    <col min="13832" max="13832" width="41.109375" style="13" customWidth="1"/>
    <col min="13833" max="13833" width="14.33203125" style="13" customWidth="1"/>
    <col min="13834" max="13835" width="16.5546875" style="13" customWidth="1"/>
    <col min="13836" max="14086" width="9.109375" style="13"/>
    <col min="14087" max="14087" width="6.88671875" style="13" customWidth="1"/>
    <col min="14088" max="14088" width="41.109375" style="13" customWidth="1"/>
    <col min="14089" max="14089" width="14.33203125" style="13" customWidth="1"/>
    <col min="14090" max="14091" width="16.5546875" style="13" customWidth="1"/>
    <col min="14092" max="14342" width="9.109375" style="13"/>
    <col min="14343" max="14343" width="6.88671875" style="13" customWidth="1"/>
    <col min="14344" max="14344" width="41.109375" style="13" customWidth="1"/>
    <col min="14345" max="14345" width="14.33203125" style="13" customWidth="1"/>
    <col min="14346" max="14347" width="16.5546875" style="13" customWidth="1"/>
    <col min="14348" max="14598" width="9.109375" style="13"/>
    <col min="14599" max="14599" width="6.88671875" style="13" customWidth="1"/>
    <col min="14600" max="14600" width="41.109375" style="13" customWidth="1"/>
    <col min="14601" max="14601" width="14.33203125" style="13" customWidth="1"/>
    <col min="14602" max="14603" width="16.5546875" style="13" customWidth="1"/>
    <col min="14604" max="14854" width="9.109375" style="13"/>
    <col min="14855" max="14855" width="6.88671875" style="13" customWidth="1"/>
    <col min="14856" max="14856" width="41.109375" style="13" customWidth="1"/>
    <col min="14857" max="14857" width="14.33203125" style="13" customWidth="1"/>
    <col min="14858" max="14859" width="16.5546875" style="13" customWidth="1"/>
    <col min="14860" max="15110" width="9.109375" style="13"/>
    <col min="15111" max="15111" width="6.88671875" style="13" customWidth="1"/>
    <col min="15112" max="15112" width="41.109375" style="13" customWidth="1"/>
    <col min="15113" max="15113" width="14.33203125" style="13" customWidth="1"/>
    <col min="15114" max="15115" width="16.5546875" style="13" customWidth="1"/>
    <col min="15116" max="15366" width="9.109375" style="13"/>
    <col min="15367" max="15367" width="6.88671875" style="13" customWidth="1"/>
    <col min="15368" max="15368" width="41.109375" style="13" customWidth="1"/>
    <col min="15369" max="15369" width="14.33203125" style="13" customWidth="1"/>
    <col min="15370" max="15371" width="16.5546875" style="13" customWidth="1"/>
    <col min="15372" max="15622" width="9.109375" style="13"/>
    <col min="15623" max="15623" width="6.88671875" style="13" customWidth="1"/>
    <col min="15624" max="15624" width="41.109375" style="13" customWidth="1"/>
    <col min="15625" max="15625" width="14.33203125" style="13" customWidth="1"/>
    <col min="15626" max="15627" width="16.5546875" style="13" customWidth="1"/>
    <col min="15628" max="15878" width="9.109375" style="13"/>
    <col min="15879" max="15879" width="6.88671875" style="13" customWidth="1"/>
    <col min="15880" max="15880" width="41.109375" style="13" customWidth="1"/>
    <col min="15881" max="15881" width="14.33203125" style="13" customWidth="1"/>
    <col min="15882" max="15883" width="16.5546875" style="13" customWidth="1"/>
    <col min="15884" max="16134" width="9.109375" style="13"/>
    <col min="16135" max="16135" width="6.88671875" style="13" customWidth="1"/>
    <col min="16136" max="16136" width="41.109375" style="13" customWidth="1"/>
    <col min="16137" max="16137" width="14.33203125" style="13" customWidth="1"/>
    <col min="16138" max="16139" width="16.5546875" style="13" customWidth="1"/>
    <col min="16140" max="16384" width="9.109375" style="13"/>
  </cols>
  <sheetData>
    <row r="1" spans="1:31" x14ac:dyDescent="0.25">
      <c r="A1" s="101" t="s">
        <v>26</v>
      </c>
      <c r="B1" s="101"/>
      <c r="C1" s="101"/>
      <c r="D1" s="12"/>
      <c r="E1" s="12"/>
      <c r="F1" s="12"/>
      <c r="G1" s="12"/>
    </row>
    <row r="2" spans="1:31" x14ac:dyDescent="0.25">
      <c r="A2" s="102" t="s">
        <v>27</v>
      </c>
      <c r="B2" s="102" t="s">
        <v>28</v>
      </c>
      <c r="C2" s="102" t="s">
        <v>6</v>
      </c>
      <c r="D2" s="112" t="s">
        <v>28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4"/>
    </row>
    <row r="3" spans="1:31" x14ac:dyDescent="0.25">
      <c r="A3" s="103"/>
      <c r="B3" s="103"/>
      <c r="C3" s="103"/>
      <c r="D3" s="105" t="s">
        <v>64</v>
      </c>
      <c r="E3" s="105"/>
      <c r="F3" s="105"/>
      <c r="G3" s="105"/>
      <c r="H3" s="99" t="s">
        <v>65</v>
      </c>
      <c r="I3" s="99"/>
      <c r="J3" s="99"/>
      <c r="K3" s="99"/>
      <c r="L3" s="100" t="s">
        <v>66</v>
      </c>
      <c r="M3" s="100"/>
      <c r="N3" s="100"/>
      <c r="O3" s="100"/>
      <c r="P3" s="100" t="s">
        <v>67</v>
      </c>
      <c r="Q3" s="100"/>
      <c r="R3" s="100"/>
      <c r="S3" s="100"/>
      <c r="T3" s="100" t="s">
        <v>68</v>
      </c>
      <c r="U3" s="100"/>
      <c r="V3" s="100"/>
      <c r="W3" s="100"/>
      <c r="X3" s="100" t="s">
        <v>69</v>
      </c>
      <c r="Y3" s="100"/>
      <c r="Z3" s="100"/>
      <c r="AA3" s="100"/>
      <c r="AB3" s="100" t="s">
        <v>70</v>
      </c>
      <c r="AC3" s="100"/>
      <c r="AD3" s="100"/>
      <c r="AE3" s="100"/>
    </row>
    <row r="4" spans="1:31" x14ac:dyDescent="0.25">
      <c r="A4" s="103"/>
      <c r="B4" s="103"/>
      <c r="C4" s="103"/>
      <c r="D4" s="109" t="s">
        <v>29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1"/>
    </row>
    <row r="5" spans="1:31" x14ac:dyDescent="0.25">
      <c r="A5" s="103"/>
      <c r="B5" s="103"/>
      <c r="C5" s="103"/>
      <c r="D5" s="14" t="s">
        <v>30</v>
      </c>
      <c r="E5" s="106" t="s">
        <v>31</v>
      </c>
      <c r="F5" s="107"/>
      <c r="G5" s="108"/>
      <c r="H5" s="15" t="s">
        <v>30</v>
      </c>
      <c r="I5" s="115" t="s">
        <v>31</v>
      </c>
      <c r="J5" s="116"/>
      <c r="K5" s="117"/>
      <c r="L5" s="16" t="s">
        <v>30</v>
      </c>
      <c r="M5" s="118" t="s">
        <v>31</v>
      </c>
      <c r="N5" s="119"/>
      <c r="O5" s="120"/>
      <c r="P5" s="16" t="s">
        <v>30</v>
      </c>
      <c r="Q5" s="118" t="s">
        <v>31</v>
      </c>
      <c r="R5" s="119"/>
      <c r="S5" s="120"/>
      <c r="T5" s="16" t="s">
        <v>30</v>
      </c>
      <c r="U5" s="118" t="s">
        <v>31</v>
      </c>
      <c r="V5" s="119"/>
      <c r="W5" s="120"/>
      <c r="X5" s="16" t="s">
        <v>30</v>
      </c>
      <c r="Y5" s="118" t="s">
        <v>31</v>
      </c>
      <c r="Z5" s="119"/>
      <c r="AA5" s="120"/>
      <c r="AB5" s="16" t="s">
        <v>30</v>
      </c>
      <c r="AC5" s="118" t="s">
        <v>31</v>
      </c>
      <c r="AD5" s="119"/>
      <c r="AE5" s="120"/>
    </row>
    <row r="6" spans="1:31" x14ac:dyDescent="0.25">
      <c r="A6" s="104"/>
      <c r="B6" s="104"/>
      <c r="C6" s="104"/>
      <c r="D6" s="14" t="s">
        <v>32</v>
      </c>
      <c r="E6" s="14" t="s">
        <v>33</v>
      </c>
      <c r="F6" s="14" t="s">
        <v>34</v>
      </c>
      <c r="G6" s="14" t="s">
        <v>32</v>
      </c>
      <c r="H6" s="15" t="s">
        <v>32</v>
      </c>
      <c r="I6" s="15" t="s">
        <v>33</v>
      </c>
      <c r="J6" s="15" t="s">
        <v>34</v>
      </c>
      <c r="K6" s="15" t="s">
        <v>32</v>
      </c>
      <c r="L6" s="16" t="s">
        <v>32</v>
      </c>
      <c r="M6" s="16" t="s">
        <v>33</v>
      </c>
      <c r="N6" s="16" t="s">
        <v>34</v>
      </c>
      <c r="O6" s="16" t="s">
        <v>32</v>
      </c>
      <c r="P6" s="16" t="s">
        <v>32</v>
      </c>
      <c r="Q6" s="16" t="s">
        <v>33</v>
      </c>
      <c r="R6" s="16" t="s">
        <v>34</v>
      </c>
      <c r="S6" s="16" t="s">
        <v>32</v>
      </c>
      <c r="T6" s="16" t="s">
        <v>32</v>
      </c>
      <c r="U6" s="16" t="s">
        <v>33</v>
      </c>
      <c r="V6" s="16" t="s">
        <v>34</v>
      </c>
      <c r="W6" s="16" t="s">
        <v>32</v>
      </c>
      <c r="X6" s="16" t="s">
        <v>32</v>
      </c>
      <c r="Y6" s="16" t="s">
        <v>33</v>
      </c>
      <c r="Z6" s="16" t="s">
        <v>34</v>
      </c>
      <c r="AA6" s="16" t="s">
        <v>32</v>
      </c>
      <c r="AB6" s="16" t="s">
        <v>32</v>
      </c>
      <c r="AC6" s="16" t="s">
        <v>33</v>
      </c>
      <c r="AD6" s="16" t="s">
        <v>34</v>
      </c>
      <c r="AE6" s="16" t="s">
        <v>32</v>
      </c>
    </row>
    <row r="7" spans="1:31" x14ac:dyDescent="0.25">
      <c r="A7" s="17">
        <v>1</v>
      </c>
      <c r="B7" s="17">
        <f>A7+1</f>
        <v>2</v>
      </c>
      <c r="C7" s="17">
        <f t="shared" ref="C7:O7" si="0">B7+1</f>
        <v>3</v>
      </c>
      <c r="D7" s="17">
        <f t="shared" si="0"/>
        <v>4</v>
      </c>
      <c r="E7" s="17">
        <f t="shared" si="0"/>
        <v>5</v>
      </c>
      <c r="F7" s="17">
        <f t="shared" si="0"/>
        <v>6</v>
      </c>
      <c r="G7" s="17">
        <f t="shared" si="0"/>
        <v>7</v>
      </c>
      <c r="H7" s="17">
        <f t="shared" si="0"/>
        <v>8</v>
      </c>
      <c r="I7" s="17">
        <f t="shared" si="0"/>
        <v>9</v>
      </c>
      <c r="J7" s="17">
        <f t="shared" si="0"/>
        <v>10</v>
      </c>
      <c r="K7" s="17">
        <f t="shared" si="0"/>
        <v>11</v>
      </c>
      <c r="L7" s="17">
        <f t="shared" si="0"/>
        <v>12</v>
      </c>
      <c r="M7" s="17">
        <f t="shared" si="0"/>
        <v>13</v>
      </c>
      <c r="N7" s="17">
        <f t="shared" si="0"/>
        <v>14</v>
      </c>
      <c r="O7" s="17">
        <f t="shared" si="0"/>
        <v>15</v>
      </c>
      <c r="P7" s="17">
        <f t="shared" ref="P7" si="1">O7+1</f>
        <v>16</v>
      </c>
      <c r="Q7" s="17">
        <f t="shared" ref="Q7" si="2">P7+1</f>
        <v>17</v>
      </c>
      <c r="R7" s="17">
        <f t="shared" ref="R7" si="3">Q7+1</f>
        <v>18</v>
      </c>
      <c r="S7" s="17">
        <f t="shared" ref="S7" si="4">R7+1</f>
        <v>19</v>
      </c>
      <c r="T7" s="17">
        <f t="shared" ref="T7" si="5">S7+1</f>
        <v>20</v>
      </c>
      <c r="U7" s="17">
        <f t="shared" ref="U7" si="6">T7+1</f>
        <v>21</v>
      </c>
      <c r="V7" s="17">
        <f t="shared" ref="V7" si="7">U7+1</f>
        <v>22</v>
      </c>
      <c r="W7" s="17">
        <f t="shared" ref="W7" si="8">V7+1</f>
        <v>23</v>
      </c>
      <c r="X7" s="17">
        <f t="shared" ref="X7" si="9">W7+1</f>
        <v>24</v>
      </c>
      <c r="Y7" s="17">
        <f t="shared" ref="Y7" si="10">X7+1</f>
        <v>25</v>
      </c>
      <c r="Z7" s="17">
        <f t="shared" ref="Z7" si="11">Y7+1</f>
        <v>26</v>
      </c>
      <c r="AA7" s="17">
        <f t="shared" ref="AA7" si="12">Z7+1</f>
        <v>27</v>
      </c>
      <c r="AB7" s="17">
        <f t="shared" ref="AB7" si="13">AA7+1</f>
        <v>28</v>
      </c>
      <c r="AC7" s="17">
        <f t="shared" ref="AC7" si="14">AB7+1</f>
        <v>29</v>
      </c>
      <c r="AD7" s="17">
        <f t="shared" ref="AD7" si="15">AC7+1</f>
        <v>30</v>
      </c>
      <c r="AE7" s="17">
        <f t="shared" ref="AE7" si="16">AD7+1</f>
        <v>31</v>
      </c>
    </row>
    <row r="8" spans="1:31" x14ac:dyDescent="0.25">
      <c r="A8" s="18" t="s">
        <v>1</v>
      </c>
      <c r="B8" s="19" t="s">
        <v>35</v>
      </c>
      <c r="C8" s="18" t="s">
        <v>4</v>
      </c>
      <c r="D8" s="20">
        <f>D9+D12</f>
        <v>1499.972</v>
      </c>
      <c r="E8" s="20">
        <f t="shared" ref="E8:F8" si="17">E9+E12</f>
        <v>596.9</v>
      </c>
      <c r="F8" s="20">
        <f t="shared" si="17"/>
        <v>839.9</v>
      </c>
      <c r="G8" s="21">
        <f>E8+F8</f>
        <v>1436.8</v>
      </c>
      <c r="H8" s="22">
        <f>H9+H12</f>
        <v>166.60000000000002</v>
      </c>
      <c r="I8" s="23">
        <f t="shared" ref="I8:J8" si="18">I9+I12</f>
        <v>93.8</v>
      </c>
      <c r="J8" s="23">
        <f t="shared" si="18"/>
        <v>56.8</v>
      </c>
      <c r="K8" s="24">
        <f>I8+J8</f>
        <v>150.6</v>
      </c>
      <c r="L8" s="22">
        <f>L9+L12</f>
        <v>186.49999999999997</v>
      </c>
      <c r="M8" s="23">
        <f t="shared" ref="M8:N8" si="19">M9+M12</f>
        <v>141.35</v>
      </c>
      <c r="N8" s="23">
        <f t="shared" si="19"/>
        <v>123.20400000000001</v>
      </c>
      <c r="O8" s="24">
        <f>M8+N8</f>
        <v>264.55399999999997</v>
      </c>
      <c r="P8" s="22">
        <f>P9+P12</f>
        <v>9143.0995172799612</v>
      </c>
      <c r="Q8" s="23">
        <f t="shared" ref="Q8:R8" si="20">Q9+Q12</f>
        <v>7549.1220000000012</v>
      </c>
      <c r="R8" s="23">
        <f t="shared" si="20"/>
        <v>5830.2609999999995</v>
      </c>
      <c r="S8" s="24">
        <f>Q8+R8</f>
        <v>13379.383000000002</v>
      </c>
      <c r="T8" s="22">
        <f>T9+T12</f>
        <v>1941.0139999999999</v>
      </c>
      <c r="U8" s="23">
        <f t="shared" ref="U8:V8" si="21">U9+U12</f>
        <v>923.8</v>
      </c>
      <c r="V8" s="23">
        <f t="shared" si="21"/>
        <v>915.59999999999991</v>
      </c>
      <c r="W8" s="24">
        <f>U8+V8</f>
        <v>1839.3999999999999</v>
      </c>
      <c r="X8" s="22">
        <f>X9+X12</f>
        <v>2937.6</v>
      </c>
      <c r="Y8" s="23">
        <f t="shared" ref="Y8:Z8" si="22">Y9+Y12</f>
        <v>1417.56</v>
      </c>
      <c r="Z8" s="23">
        <f t="shared" si="22"/>
        <v>1354.7500000000002</v>
      </c>
      <c r="AA8" s="24">
        <f>Y8+Z8</f>
        <v>2772.3100000000004</v>
      </c>
      <c r="AB8" s="22">
        <f>AB9+AB12</f>
        <v>2109.8000000000002</v>
      </c>
      <c r="AC8" s="23">
        <f t="shared" ref="AC8:AD8" si="23">AC9+AC12</f>
        <v>675.15000000000009</v>
      </c>
      <c r="AD8" s="23">
        <f t="shared" si="23"/>
        <v>927.55</v>
      </c>
      <c r="AE8" s="24">
        <f>AC8+AD8</f>
        <v>1602.7</v>
      </c>
    </row>
    <row r="9" spans="1:31" x14ac:dyDescent="0.25">
      <c r="A9" s="25" t="s">
        <v>36</v>
      </c>
      <c r="B9" s="26" t="s">
        <v>37</v>
      </c>
      <c r="C9" s="27" t="s">
        <v>4</v>
      </c>
      <c r="D9" s="28">
        <f>D10+D11</f>
        <v>0</v>
      </c>
      <c r="E9" s="28">
        <f t="shared" ref="E9:F9" si="24">E10+E11</f>
        <v>0</v>
      </c>
      <c r="F9" s="28">
        <f t="shared" si="24"/>
        <v>0</v>
      </c>
      <c r="G9" s="29">
        <f>E9+F9</f>
        <v>0</v>
      </c>
      <c r="H9" s="30">
        <f>H10+H11</f>
        <v>166.60000000000002</v>
      </c>
      <c r="I9" s="28">
        <f t="shared" ref="I9:J9" si="25">I10+I11</f>
        <v>93.8</v>
      </c>
      <c r="J9" s="28">
        <f t="shared" si="25"/>
        <v>56.8</v>
      </c>
      <c r="K9" s="31">
        <f>I9+J9</f>
        <v>150.6</v>
      </c>
      <c r="L9" s="30">
        <f>L10+L11</f>
        <v>186.49999999999997</v>
      </c>
      <c r="M9" s="28">
        <f t="shared" ref="M9:N9" si="26">M10+M11</f>
        <v>141.35</v>
      </c>
      <c r="N9" s="28">
        <f t="shared" si="26"/>
        <v>123.20400000000001</v>
      </c>
      <c r="O9" s="31">
        <f>M9+N9</f>
        <v>264.55399999999997</v>
      </c>
      <c r="P9" s="30">
        <f>P10+P11</f>
        <v>9143.0995172799612</v>
      </c>
      <c r="Q9" s="28">
        <f t="shared" ref="Q9:R9" si="27">Q10+Q11</f>
        <v>7549.1220000000012</v>
      </c>
      <c r="R9" s="28">
        <f t="shared" si="27"/>
        <v>5830.2609999999995</v>
      </c>
      <c r="S9" s="31">
        <f>Q9+R9</f>
        <v>13379.383000000002</v>
      </c>
      <c r="T9" s="30">
        <f>T10+T11</f>
        <v>1941.0139999999999</v>
      </c>
      <c r="U9" s="28">
        <f t="shared" ref="U9:V9" si="28">U10+U11</f>
        <v>923.8</v>
      </c>
      <c r="V9" s="28">
        <f t="shared" si="28"/>
        <v>915.59999999999991</v>
      </c>
      <c r="W9" s="31">
        <f>U9+V9</f>
        <v>1839.3999999999999</v>
      </c>
      <c r="X9" s="30">
        <f>X10+X11</f>
        <v>2937.6</v>
      </c>
      <c r="Y9" s="28">
        <f t="shared" ref="Y9:Z9" si="29">Y10+Y11</f>
        <v>1417.56</v>
      </c>
      <c r="Z9" s="28">
        <f t="shared" si="29"/>
        <v>1354.7500000000002</v>
      </c>
      <c r="AA9" s="31">
        <f>Y9+Z9</f>
        <v>2772.3100000000004</v>
      </c>
      <c r="AB9" s="30">
        <f>AB10+AB11</f>
        <v>2109.8000000000002</v>
      </c>
      <c r="AC9" s="28">
        <f t="shared" ref="AC9:AD9" si="30">AC10+AC11</f>
        <v>675.15000000000009</v>
      </c>
      <c r="AD9" s="28">
        <f t="shared" si="30"/>
        <v>927.55</v>
      </c>
      <c r="AE9" s="31">
        <f>AC9+AD9</f>
        <v>1602.7</v>
      </c>
    </row>
    <row r="10" spans="1:31" x14ac:dyDescent="0.25">
      <c r="A10" s="32"/>
      <c r="B10" s="33" t="s">
        <v>38</v>
      </c>
      <c r="C10" s="34" t="s">
        <v>4</v>
      </c>
      <c r="D10" s="35"/>
      <c r="E10" s="36"/>
      <c r="F10" s="37"/>
      <c r="G10" s="38">
        <f t="shared" ref="G10:G32" si="31">E10+F10</f>
        <v>0</v>
      </c>
      <c r="H10" s="39">
        <v>166.60000000000002</v>
      </c>
      <c r="I10" s="36">
        <f>'[1]1П'!$I$7</f>
        <v>93.8</v>
      </c>
      <c r="J10" s="37">
        <f>'[1]2П'!$I$7</f>
        <v>56.8</v>
      </c>
      <c r="K10" s="40">
        <f t="shared" ref="K10:K32" si="32">I10+J10</f>
        <v>150.6</v>
      </c>
      <c r="L10" s="39">
        <v>186.49999999999997</v>
      </c>
      <c r="M10" s="36">
        <f>'[2]1П'!$I$7</f>
        <v>141.35</v>
      </c>
      <c r="N10" s="37">
        <f>'[2]2П'!$I$7</f>
        <v>123.20400000000001</v>
      </c>
      <c r="O10" s="40">
        <f t="shared" ref="O10:O32" si="33">M10+N10</f>
        <v>264.55399999999997</v>
      </c>
      <c r="P10" s="39">
        <v>9143.0995172799612</v>
      </c>
      <c r="Q10" s="36">
        <f>'[3]1П'!$I$7</f>
        <v>7549.1220000000012</v>
      </c>
      <c r="R10" s="37">
        <f>'[3]2П'!$I$7</f>
        <v>5830.2609999999995</v>
      </c>
      <c r="S10" s="40">
        <f t="shared" ref="S10:S32" si="34">Q10+R10</f>
        <v>13379.383000000002</v>
      </c>
      <c r="T10" s="39">
        <v>1941.0139999999999</v>
      </c>
      <c r="U10" s="36">
        <f>'[4]1П'!$I$7</f>
        <v>923.8</v>
      </c>
      <c r="V10" s="37">
        <f>'[4]2П'!$I$7</f>
        <v>915.59999999999991</v>
      </c>
      <c r="W10" s="40">
        <f t="shared" ref="W10:W32" si="35">U10+V10</f>
        <v>1839.3999999999999</v>
      </c>
      <c r="X10" s="39">
        <v>2937.6</v>
      </c>
      <c r="Y10" s="36">
        <f>'[5]1П'!$I$7</f>
        <v>1417.56</v>
      </c>
      <c r="Z10" s="37">
        <f>'[5]2П'!$I$7</f>
        <v>1354.7500000000002</v>
      </c>
      <c r="AA10" s="40">
        <f t="shared" ref="AA10:AA32" si="36">Y10+Z10</f>
        <v>2772.3100000000004</v>
      </c>
      <c r="AB10" s="39">
        <v>2109.8000000000002</v>
      </c>
      <c r="AC10" s="36">
        <f>'[6]1П'!$I$7</f>
        <v>675.15000000000009</v>
      </c>
      <c r="AD10" s="37">
        <f>'[6]2П'!$I$7</f>
        <v>927.55</v>
      </c>
      <c r="AE10" s="40">
        <f t="shared" ref="AE10:AE32" si="37">AC10+AD10</f>
        <v>1602.7</v>
      </c>
    </row>
    <row r="11" spans="1:31" x14ac:dyDescent="0.25">
      <c r="A11" s="32"/>
      <c r="B11" s="33" t="s">
        <v>39</v>
      </c>
      <c r="C11" s="34" t="s">
        <v>4</v>
      </c>
      <c r="D11" s="35"/>
      <c r="E11" s="36"/>
      <c r="F11" s="37"/>
      <c r="G11" s="38">
        <f t="shared" si="31"/>
        <v>0</v>
      </c>
      <c r="H11" s="39"/>
      <c r="I11" s="36"/>
      <c r="J11" s="37"/>
      <c r="K11" s="40">
        <f t="shared" si="32"/>
        <v>0</v>
      </c>
      <c r="L11" s="39"/>
      <c r="M11" s="36"/>
      <c r="N11" s="37"/>
      <c r="O11" s="40">
        <f t="shared" si="33"/>
        <v>0</v>
      </c>
      <c r="P11" s="39"/>
      <c r="Q11" s="36"/>
      <c r="R11" s="37"/>
      <c r="S11" s="40">
        <f t="shared" si="34"/>
        <v>0</v>
      </c>
      <c r="T11" s="39"/>
      <c r="U11" s="36"/>
      <c r="V11" s="37"/>
      <c r="W11" s="40">
        <f t="shared" si="35"/>
        <v>0</v>
      </c>
      <c r="X11" s="39"/>
      <c r="Y11" s="36"/>
      <c r="Z11" s="37"/>
      <c r="AA11" s="40">
        <f t="shared" si="36"/>
        <v>0</v>
      </c>
      <c r="AB11" s="39"/>
      <c r="AC11" s="36"/>
      <c r="AD11" s="37"/>
      <c r="AE11" s="40">
        <f t="shared" si="37"/>
        <v>0</v>
      </c>
    </row>
    <row r="12" spans="1:31" x14ac:dyDescent="0.25">
      <c r="A12" s="25" t="s">
        <v>40</v>
      </c>
      <c r="B12" s="26" t="s">
        <v>41</v>
      </c>
      <c r="C12" s="27" t="s">
        <v>4</v>
      </c>
      <c r="D12" s="35">
        <v>1499.972</v>
      </c>
      <c r="E12" s="36">
        <f>'[7]1П'!$I$7</f>
        <v>596.9</v>
      </c>
      <c r="F12" s="37">
        <f>'[7]2П'!$I$7</f>
        <v>839.9</v>
      </c>
      <c r="G12" s="38">
        <f t="shared" si="31"/>
        <v>1436.8</v>
      </c>
      <c r="H12" s="39"/>
      <c r="I12" s="36"/>
      <c r="J12" s="37"/>
      <c r="K12" s="40">
        <f t="shared" si="32"/>
        <v>0</v>
      </c>
      <c r="L12" s="39"/>
      <c r="M12" s="36"/>
      <c r="N12" s="37"/>
      <c r="O12" s="40">
        <f t="shared" si="33"/>
        <v>0</v>
      </c>
      <c r="P12" s="39"/>
      <c r="Q12" s="36"/>
      <c r="R12" s="37"/>
      <c r="S12" s="40">
        <f t="shared" si="34"/>
        <v>0</v>
      </c>
      <c r="T12" s="39"/>
      <c r="U12" s="36"/>
      <c r="V12" s="37"/>
      <c r="W12" s="40">
        <f t="shared" si="35"/>
        <v>0</v>
      </c>
      <c r="X12" s="39"/>
      <c r="Y12" s="36"/>
      <c r="Z12" s="37"/>
      <c r="AA12" s="40">
        <f t="shared" si="36"/>
        <v>0</v>
      </c>
      <c r="AB12" s="39"/>
      <c r="AC12" s="36"/>
      <c r="AD12" s="37"/>
      <c r="AE12" s="40">
        <f t="shared" si="37"/>
        <v>0</v>
      </c>
    </row>
    <row r="13" spans="1:31" x14ac:dyDescent="0.25">
      <c r="A13" s="25" t="s">
        <v>2</v>
      </c>
      <c r="B13" s="26" t="s">
        <v>42</v>
      </c>
      <c r="C13" s="27" t="s">
        <v>4</v>
      </c>
      <c r="D13" s="35"/>
      <c r="E13" s="36"/>
      <c r="F13" s="37"/>
      <c r="G13" s="38">
        <f t="shared" si="31"/>
        <v>0</v>
      </c>
      <c r="H13" s="39"/>
      <c r="I13" s="36"/>
      <c r="J13" s="37"/>
      <c r="K13" s="40">
        <f t="shared" si="32"/>
        <v>0</v>
      </c>
      <c r="L13" s="39"/>
      <c r="M13" s="36"/>
      <c r="N13" s="37"/>
      <c r="O13" s="40">
        <f t="shared" si="33"/>
        <v>0</v>
      </c>
      <c r="P13" s="39"/>
      <c r="Q13" s="36"/>
      <c r="R13" s="37"/>
      <c r="S13" s="40">
        <f t="shared" si="34"/>
        <v>0</v>
      </c>
      <c r="T13" s="39"/>
      <c r="U13" s="36"/>
      <c r="V13" s="37"/>
      <c r="W13" s="40">
        <f t="shared" si="35"/>
        <v>0</v>
      </c>
      <c r="X13" s="39"/>
      <c r="Y13" s="36"/>
      <c r="Z13" s="37"/>
      <c r="AA13" s="40">
        <f t="shared" si="36"/>
        <v>0</v>
      </c>
      <c r="AB13" s="39"/>
      <c r="AC13" s="36"/>
      <c r="AD13" s="37"/>
      <c r="AE13" s="40">
        <f t="shared" si="37"/>
        <v>0</v>
      </c>
    </row>
    <row r="14" spans="1:31" ht="27.6" x14ac:dyDescent="0.25">
      <c r="A14" s="41" t="s">
        <v>0</v>
      </c>
      <c r="B14" s="42" t="s">
        <v>43</v>
      </c>
      <c r="C14" s="43" t="s">
        <v>4</v>
      </c>
      <c r="D14" s="44">
        <f>D15+D16+D17</f>
        <v>577.20000000000005</v>
      </c>
      <c r="E14" s="44">
        <f t="shared" ref="E14:F14" si="38">E15+E16+E17</f>
        <v>218</v>
      </c>
      <c r="F14" s="44">
        <f t="shared" si="38"/>
        <v>405</v>
      </c>
      <c r="G14" s="45">
        <f t="shared" si="31"/>
        <v>623</v>
      </c>
      <c r="H14" s="46">
        <f>H15+H16+H17</f>
        <v>86.8</v>
      </c>
      <c r="I14" s="44">
        <f t="shared" ref="I14:J14" si="39">I15+I16+I17</f>
        <v>16.600000000000001</v>
      </c>
      <c r="J14" s="44">
        <f t="shared" si="39"/>
        <v>31.6</v>
      </c>
      <c r="K14" s="47">
        <f t="shared" si="32"/>
        <v>48.2</v>
      </c>
      <c r="L14" s="46">
        <f>L15+L16+L17</f>
        <v>33.199999999999996</v>
      </c>
      <c r="M14" s="44">
        <f t="shared" ref="M14:N14" si="40">M15+M16+M17</f>
        <v>12.100000000000001</v>
      </c>
      <c r="N14" s="44">
        <f t="shared" si="40"/>
        <v>8.9</v>
      </c>
      <c r="O14" s="47">
        <f t="shared" si="33"/>
        <v>21</v>
      </c>
      <c r="P14" s="46">
        <f>P15+P16+P17</f>
        <v>4519.7169999999996</v>
      </c>
      <c r="Q14" s="44">
        <f t="shared" ref="Q14:R14" si="41">Q15+Q16+Q17</f>
        <v>5246.95</v>
      </c>
      <c r="R14" s="44">
        <f t="shared" si="41"/>
        <v>3606.0089999999996</v>
      </c>
      <c r="S14" s="47">
        <f t="shared" si="34"/>
        <v>8852.9589999999989</v>
      </c>
      <c r="T14" s="46">
        <f>T15+T16+T17</f>
        <v>443.01400000000001</v>
      </c>
      <c r="U14" s="44">
        <f t="shared" ref="U14:V14" si="42">U15+U16+U17</f>
        <v>152</v>
      </c>
      <c r="V14" s="44">
        <f t="shared" si="42"/>
        <v>172.79999999999998</v>
      </c>
      <c r="W14" s="47">
        <f t="shared" si="35"/>
        <v>324.79999999999995</v>
      </c>
      <c r="X14" s="46">
        <f>X15+X16+X17</f>
        <v>377.1</v>
      </c>
      <c r="Y14" s="44">
        <f t="shared" ref="Y14:Z14" si="43">Y15+Y16+Y17</f>
        <v>222.60000000000002</v>
      </c>
      <c r="Z14" s="44">
        <f t="shared" si="43"/>
        <v>235</v>
      </c>
      <c r="AA14" s="47">
        <f t="shared" si="36"/>
        <v>457.6</v>
      </c>
      <c r="AB14" s="46">
        <f>AB15+AB16+AB17</f>
        <v>77.680000000000007</v>
      </c>
      <c r="AC14" s="44">
        <f t="shared" ref="AC14:AD14" si="44">AC15+AC16+AC17</f>
        <v>16.399999999999999</v>
      </c>
      <c r="AD14" s="44">
        <f t="shared" si="44"/>
        <v>17.8</v>
      </c>
      <c r="AE14" s="47">
        <f t="shared" si="37"/>
        <v>34.200000000000003</v>
      </c>
    </row>
    <row r="15" spans="1:31" x14ac:dyDescent="0.25">
      <c r="A15" s="25" t="s">
        <v>44</v>
      </c>
      <c r="B15" s="48" t="s">
        <v>45</v>
      </c>
      <c r="C15" s="27" t="s">
        <v>4</v>
      </c>
      <c r="D15" s="35"/>
      <c r="E15" s="36"/>
      <c r="F15" s="37"/>
      <c r="G15" s="38">
        <f t="shared" si="31"/>
        <v>0</v>
      </c>
      <c r="H15" s="39"/>
      <c r="I15" s="36"/>
      <c r="J15" s="37"/>
      <c r="K15" s="40">
        <f t="shared" si="32"/>
        <v>0</v>
      </c>
      <c r="L15" s="39"/>
      <c r="M15" s="36"/>
      <c r="N15" s="37"/>
      <c r="O15" s="40">
        <f t="shared" si="33"/>
        <v>0</v>
      </c>
      <c r="P15" s="39"/>
      <c r="Q15" s="36">
        <f>'[3]1П'!$I$23</f>
        <v>2320.5720000000001</v>
      </c>
      <c r="R15" s="37">
        <f>'[3]2П'!$I$23</f>
        <v>2006.1669999999999</v>
      </c>
      <c r="S15" s="40">
        <f t="shared" si="34"/>
        <v>4326.7389999999996</v>
      </c>
      <c r="T15" s="39"/>
      <c r="U15" s="36"/>
      <c r="V15" s="37"/>
      <c r="W15" s="40">
        <f t="shared" si="35"/>
        <v>0</v>
      </c>
      <c r="X15" s="39"/>
      <c r="Y15" s="36"/>
      <c r="Z15" s="37"/>
      <c r="AA15" s="40">
        <f t="shared" si="36"/>
        <v>0</v>
      </c>
      <c r="AB15" s="39"/>
      <c r="AC15" s="36"/>
      <c r="AD15" s="37"/>
      <c r="AE15" s="40">
        <f t="shared" si="37"/>
        <v>0</v>
      </c>
    </row>
    <row r="16" spans="1:31" x14ac:dyDescent="0.25">
      <c r="A16" s="25" t="s">
        <v>46</v>
      </c>
      <c r="B16" s="48" t="s">
        <v>47</v>
      </c>
      <c r="C16" s="27" t="s">
        <v>4</v>
      </c>
      <c r="D16" s="35"/>
      <c r="E16" s="36"/>
      <c r="F16" s="37"/>
      <c r="G16" s="38">
        <f t="shared" si="31"/>
        <v>0</v>
      </c>
      <c r="H16" s="39"/>
      <c r="I16" s="36"/>
      <c r="J16" s="37"/>
      <c r="K16" s="40">
        <f t="shared" si="32"/>
        <v>0</v>
      </c>
      <c r="L16" s="39"/>
      <c r="M16" s="36"/>
      <c r="N16" s="37"/>
      <c r="O16" s="40">
        <f t="shared" si="33"/>
        <v>0</v>
      </c>
      <c r="P16" s="39"/>
      <c r="Q16" s="36"/>
      <c r="R16" s="37"/>
      <c r="S16" s="40">
        <f t="shared" si="34"/>
        <v>0</v>
      </c>
      <c r="T16" s="39"/>
      <c r="U16" s="36"/>
      <c r="V16" s="37"/>
      <c r="W16" s="40">
        <f t="shared" si="35"/>
        <v>0</v>
      </c>
      <c r="X16" s="39"/>
      <c r="Y16" s="36"/>
      <c r="Z16" s="37"/>
      <c r="AA16" s="40">
        <f t="shared" si="36"/>
        <v>0</v>
      </c>
      <c r="AB16" s="39"/>
      <c r="AC16" s="36"/>
      <c r="AD16" s="37"/>
      <c r="AE16" s="40">
        <f t="shared" si="37"/>
        <v>0</v>
      </c>
    </row>
    <row r="17" spans="1:31" x14ac:dyDescent="0.25">
      <c r="A17" s="25" t="s">
        <v>48</v>
      </c>
      <c r="B17" s="48" t="s">
        <v>49</v>
      </c>
      <c r="C17" s="27" t="s">
        <v>4</v>
      </c>
      <c r="D17" s="35">
        <v>577.20000000000005</v>
      </c>
      <c r="E17" s="36">
        <f>'[7]1П'!$I$14</f>
        <v>218</v>
      </c>
      <c r="F17" s="37">
        <f>'[7]2П'!$I$14</f>
        <v>405</v>
      </c>
      <c r="G17" s="38">
        <f t="shared" si="31"/>
        <v>623</v>
      </c>
      <c r="H17" s="39">
        <v>86.8</v>
      </c>
      <c r="I17" s="36">
        <f>'[1]1П'!$I$14</f>
        <v>16.600000000000001</v>
      </c>
      <c r="J17" s="37">
        <f>'[1]2П'!$I$14</f>
        <v>31.6</v>
      </c>
      <c r="K17" s="40">
        <f t="shared" si="32"/>
        <v>48.2</v>
      </c>
      <c r="L17" s="39">
        <v>33.199999999999996</v>
      </c>
      <c r="M17" s="36">
        <f>'[2]1П'!$I$14</f>
        <v>12.100000000000001</v>
      </c>
      <c r="N17" s="37">
        <f>'[2]2П'!$I$14</f>
        <v>8.9</v>
      </c>
      <c r="O17" s="40">
        <f t="shared" si="33"/>
        <v>21</v>
      </c>
      <c r="P17" s="39">
        <v>4519.7169999999996</v>
      </c>
      <c r="Q17" s="36">
        <f>'[3]1П'!$I$14-Q15</f>
        <v>2926.3779999999997</v>
      </c>
      <c r="R17" s="37">
        <f>'[3]2П'!$I$14-R15</f>
        <v>1599.8419999999996</v>
      </c>
      <c r="S17" s="40">
        <f t="shared" si="34"/>
        <v>4526.2199999999993</v>
      </c>
      <c r="T17" s="39">
        <v>443.01400000000001</v>
      </c>
      <c r="U17" s="36">
        <f>'[4]1П'!$I$14</f>
        <v>152</v>
      </c>
      <c r="V17" s="37">
        <f>'[4]2П'!$I$14</f>
        <v>172.79999999999998</v>
      </c>
      <c r="W17" s="40">
        <f t="shared" si="35"/>
        <v>324.79999999999995</v>
      </c>
      <c r="X17" s="39">
        <v>377.1</v>
      </c>
      <c r="Y17" s="36">
        <f>'[5]1П'!$I$14</f>
        <v>222.60000000000002</v>
      </c>
      <c r="Z17" s="37">
        <f>'[5]2П'!$I$14</f>
        <v>235</v>
      </c>
      <c r="AA17" s="40">
        <f t="shared" si="36"/>
        <v>457.6</v>
      </c>
      <c r="AB17" s="39">
        <v>77.680000000000007</v>
      </c>
      <c r="AC17" s="36">
        <f>'[6]1П'!$I$14</f>
        <v>16.399999999999999</v>
      </c>
      <c r="AD17" s="37">
        <f>'[6]2П'!$I$14</f>
        <v>17.8</v>
      </c>
      <c r="AE17" s="40">
        <f t="shared" si="37"/>
        <v>34.200000000000003</v>
      </c>
    </row>
    <row r="18" spans="1:31" x14ac:dyDescent="0.25">
      <c r="A18" s="49" t="s">
        <v>3</v>
      </c>
      <c r="B18" s="50" t="s">
        <v>50</v>
      </c>
      <c r="C18" s="27" t="s">
        <v>4</v>
      </c>
      <c r="D18" s="51">
        <f>D8-D14</f>
        <v>922.77199999999993</v>
      </c>
      <c r="E18" s="51">
        <f t="shared" ref="E18:F18" si="45">E8-E14</f>
        <v>378.9</v>
      </c>
      <c r="F18" s="51">
        <f t="shared" si="45"/>
        <v>434.9</v>
      </c>
      <c r="G18" s="45">
        <f t="shared" si="31"/>
        <v>813.8</v>
      </c>
      <c r="H18" s="52">
        <f>H8-H14</f>
        <v>79.800000000000026</v>
      </c>
      <c r="I18" s="51">
        <f t="shared" ref="I18:J18" si="46">I8-I14</f>
        <v>77.199999999999989</v>
      </c>
      <c r="J18" s="51">
        <f t="shared" si="46"/>
        <v>25.199999999999996</v>
      </c>
      <c r="K18" s="47">
        <f t="shared" si="32"/>
        <v>102.39999999999998</v>
      </c>
      <c r="L18" s="52">
        <f>L8-L14</f>
        <v>153.29999999999998</v>
      </c>
      <c r="M18" s="51">
        <f t="shared" ref="M18:N18" si="47">M8-M14</f>
        <v>129.25</v>
      </c>
      <c r="N18" s="51">
        <f t="shared" si="47"/>
        <v>114.304</v>
      </c>
      <c r="O18" s="47">
        <f t="shared" si="33"/>
        <v>243.554</v>
      </c>
      <c r="P18" s="52">
        <f>P8-P14</f>
        <v>4623.3825172799616</v>
      </c>
      <c r="Q18" s="51">
        <f t="shared" ref="Q18:R18" si="48">Q8-Q14</f>
        <v>2302.1720000000014</v>
      </c>
      <c r="R18" s="51">
        <f t="shared" si="48"/>
        <v>2224.252</v>
      </c>
      <c r="S18" s="47">
        <f t="shared" si="34"/>
        <v>4526.4240000000009</v>
      </c>
      <c r="T18" s="52">
        <f>T8-T14</f>
        <v>1498</v>
      </c>
      <c r="U18" s="51">
        <f t="shared" ref="U18:V18" si="49">U8-U14</f>
        <v>771.8</v>
      </c>
      <c r="V18" s="51">
        <f t="shared" si="49"/>
        <v>742.8</v>
      </c>
      <c r="W18" s="47">
        <f t="shared" si="35"/>
        <v>1514.6</v>
      </c>
      <c r="X18" s="52">
        <f>X8-X14</f>
        <v>2560.5</v>
      </c>
      <c r="Y18" s="51">
        <f t="shared" ref="Y18:Z18" si="50">Y8-Y14</f>
        <v>1194.96</v>
      </c>
      <c r="Z18" s="51">
        <f t="shared" si="50"/>
        <v>1119.7500000000002</v>
      </c>
      <c r="AA18" s="47">
        <f t="shared" si="36"/>
        <v>2314.71</v>
      </c>
      <c r="AB18" s="52">
        <f>AB8-AB14</f>
        <v>2032.1200000000001</v>
      </c>
      <c r="AC18" s="51">
        <f t="shared" ref="AC18:AD18" si="51">AC8-AC14</f>
        <v>658.75000000000011</v>
      </c>
      <c r="AD18" s="51">
        <f t="shared" si="51"/>
        <v>909.75</v>
      </c>
      <c r="AE18" s="47">
        <f t="shared" si="37"/>
        <v>1568.5</v>
      </c>
    </row>
    <row r="19" spans="1:31" x14ac:dyDescent="0.25">
      <c r="A19" s="49"/>
      <c r="B19" s="48" t="s">
        <v>51</v>
      </c>
      <c r="C19" s="27"/>
      <c r="D19" s="54">
        <f>D20+D27+D30</f>
        <v>922.77199999999993</v>
      </c>
      <c r="E19" s="53">
        <f t="shared" ref="E19:F19" si="52">E20+E27+E30</f>
        <v>378.9</v>
      </c>
      <c r="F19" s="53">
        <f t="shared" si="52"/>
        <v>434.9</v>
      </c>
      <c r="G19" s="38">
        <f t="shared" si="31"/>
        <v>813.8</v>
      </c>
      <c r="H19" s="54">
        <f>H20+H27+H30</f>
        <v>79.8</v>
      </c>
      <c r="I19" s="53">
        <f t="shared" ref="I19:J19" si="53">I20+I27+I30</f>
        <v>77.2</v>
      </c>
      <c r="J19" s="53">
        <f t="shared" si="53"/>
        <v>25.200000000000003</v>
      </c>
      <c r="K19" s="40">
        <f t="shared" si="32"/>
        <v>102.4</v>
      </c>
      <c r="L19" s="54">
        <f>L20+L27+L30</f>
        <v>153.30000000000001</v>
      </c>
      <c r="M19" s="53">
        <f t="shared" ref="M19:N19" si="54">M20+M27+M30</f>
        <v>129.25</v>
      </c>
      <c r="N19" s="53">
        <f t="shared" si="54"/>
        <v>114.304</v>
      </c>
      <c r="O19" s="40">
        <f t="shared" si="33"/>
        <v>243.554</v>
      </c>
      <c r="P19" s="54">
        <f>P20+P27+P30</f>
        <v>4623.3819999999996</v>
      </c>
      <c r="Q19" s="53">
        <f t="shared" ref="Q19:R19" si="55">Q20+Q27+Q30</f>
        <v>2302.1720000000005</v>
      </c>
      <c r="R19" s="53">
        <f t="shared" si="55"/>
        <v>2224.252</v>
      </c>
      <c r="S19" s="40">
        <f t="shared" si="34"/>
        <v>4526.4240000000009</v>
      </c>
      <c r="T19" s="54">
        <f>T20+T27+T30</f>
        <v>1498</v>
      </c>
      <c r="U19" s="53">
        <f t="shared" ref="U19:V19" si="56">U20+U27+U30</f>
        <v>771.8</v>
      </c>
      <c r="V19" s="53">
        <f t="shared" si="56"/>
        <v>742.8</v>
      </c>
      <c r="W19" s="40">
        <f t="shared" si="35"/>
        <v>1514.6</v>
      </c>
      <c r="X19" s="54">
        <f>X20+X27+X30</f>
        <v>2560.5</v>
      </c>
      <c r="Y19" s="53">
        <f t="shared" ref="Y19:Z19" si="57">Y20+Y27+Y30</f>
        <v>1194.96</v>
      </c>
      <c r="Z19" s="53">
        <f t="shared" si="57"/>
        <v>1119.75</v>
      </c>
      <c r="AA19" s="40">
        <f t="shared" si="36"/>
        <v>2314.71</v>
      </c>
      <c r="AB19" s="54">
        <f>AB20+AB27+AB30</f>
        <v>2032.12</v>
      </c>
      <c r="AC19" s="53">
        <f t="shared" ref="AC19:AD19" si="58">AC20+AC27+AC30</f>
        <v>658.75</v>
      </c>
      <c r="AD19" s="53">
        <f t="shared" si="58"/>
        <v>909.74999999999989</v>
      </c>
      <c r="AE19" s="40">
        <f t="shared" si="37"/>
        <v>1568.5</v>
      </c>
    </row>
    <row r="20" spans="1:31" x14ac:dyDescent="0.25">
      <c r="A20" s="49" t="s">
        <v>52</v>
      </c>
      <c r="B20" s="50" t="s">
        <v>53</v>
      </c>
      <c r="C20" s="27" t="s">
        <v>4</v>
      </c>
      <c r="D20" s="51">
        <f>D21+D24</f>
        <v>196.99999999999997</v>
      </c>
      <c r="E20" s="51">
        <f t="shared" ref="E20:F20" si="59">E21+E24</f>
        <v>63.5</v>
      </c>
      <c r="F20" s="51">
        <f t="shared" si="59"/>
        <v>49.199999999999996</v>
      </c>
      <c r="G20" s="45">
        <f t="shared" si="31"/>
        <v>112.69999999999999</v>
      </c>
      <c r="H20" s="52">
        <f>H21+H24</f>
        <v>59</v>
      </c>
      <c r="I20" s="51">
        <f t="shared" ref="I20:J20" si="60">I21+I24</f>
        <v>65.400000000000006</v>
      </c>
      <c r="J20" s="51">
        <f t="shared" si="60"/>
        <v>20.200000000000003</v>
      </c>
      <c r="K20" s="47">
        <f t="shared" si="32"/>
        <v>85.600000000000009</v>
      </c>
      <c r="L20" s="52">
        <f>L21+L24</f>
        <v>108.89999999999999</v>
      </c>
      <c r="M20" s="51">
        <f t="shared" ref="M20:N20" si="61">M21+M24</f>
        <v>55.5</v>
      </c>
      <c r="N20" s="51">
        <f t="shared" si="61"/>
        <v>59.8</v>
      </c>
      <c r="O20" s="47">
        <f t="shared" si="33"/>
        <v>115.3</v>
      </c>
      <c r="P20" s="52">
        <f>P21+P24</f>
        <v>1938.8819999999996</v>
      </c>
      <c r="Q20" s="51">
        <f t="shared" ref="Q20:R20" si="62">Q21+Q24</f>
        <v>973.10900000000015</v>
      </c>
      <c r="R20" s="51">
        <f t="shared" si="62"/>
        <v>975.69099999999992</v>
      </c>
      <c r="S20" s="47">
        <f t="shared" si="34"/>
        <v>1948.8000000000002</v>
      </c>
      <c r="T20" s="52">
        <f>T21+T24</f>
        <v>612.4</v>
      </c>
      <c r="U20" s="51">
        <f t="shared" ref="U20:V20" si="63">U21+U24</f>
        <v>306</v>
      </c>
      <c r="V20" s="51">
        <f t="shared" si="63"/>
        <v>306</v>
      </c>
      <c r="W20" s="47">
        <f t="shared" si="35"/>
        <v>612</v>
      </c>
      <c r="X20" s="52">
        <f>X21+X24</f>
        <v>1052.7</v>
      </c>
      <c r="Y20" s="51">
        <f t="shared" ref="Y20:Z20" si="64">Y21+Y24</f>
        <v>594.11</v>
      </c>
      <c r="Z20" s="51">
        <f t="shared" si="64"/>
        <v>591.6</v>
      </c>
      <c r="AA20" s="47">
        <f t="shared" si="36"/>
        <v>1185.71</v>
      </c>
      <c r="AB20" s="52">
        <f>AB21+AB24</f>
        <v>770.1</v>
      </c>
      <c r="AC20" s="51">
        <f t="shared" ref="AC20:AD20" si="65">AC21+AC24</f>
        <v>214.5</v>
      </c>
      <c r="AD20" s="51">
        <f t="shared" si="65"/>
        <v>399.45</v>
      </c>
      <c r="AE20" s="47">
        <f t="shared" si="37"/>
        <v>613.95000000000005</v>
      </c>
    </row>
    <row r="21" spans="1:31" x14ac:dyDescent="0.25">
      <c r="A21" s="55"/>
      <c r="B21" s="56" t="s">
        <v>54</v>
      </c>
      <c r="C21" s="27" t="s">
        <v>4</v>
      </c>
      <c r="D21" s="35">
        <f>D22+D23</f>
        <v>196.99999999999997</v>
      </c>
      <c r="E21" s="35">
        <f t="shared" ref="E21:F21" si="66">E22+E23</f>
        <v>63.5</v>
      </c>
      <c r="F21" s="35">
        <f t="shared" si="66"/>
        <v>49.199999999999996</v>
      </c>
      <c r="G21" s="38">
        <f t="shared" si="31"/>
        <v>112.69999999999999</v>
      </c>
      <c r="H21" s="39">
        <f>H22+H23</f>
        <v>0</v>
      </c>
      <c r="I21" s="35">
        <f t="shared" ref="I21:J21" si="67">I22+I23</f>
        <v>0</v>
      </c>
      <c r="J21" s="35">
        <f t="shared" si="67"/>
        <v>0</v>
      </c>
      <c r="K21" s="40">
        <f t="shared" si="32"/>
        <v>0</v>
      </c>
      <c r="L21" s="39">
        <f>L22+L23</f>
        <v>0</v>
      </c>
      <c r="M21" s="35">
        <f t="shared" ref="M21:N21" si="68">M22+M23</f>
        <v>0</v>
      </c>
      <c r="N21" s="35">
        <f t="shared" si="68"/>
        <v>0</v>
      </c>
      <c r="O21" s="40">
        <f t="shared" si="33"/>
        <v>0</v>
      </c>
      <c r="P21" s="39">
        <f>P22+P23</f>
        <v>0</v>
      </c>
      <c r="Q21" s="35">
        <f t="shared" ref="Q21:R21" si="69">Q22+Q23</f>
        <v>0</v>
      </c>
      <c r="R21" s="35">
        <f t="shared" si="69"/>
        <v>0</v>
      </c>
      <c r="S21" s="40">
        <f t="shared" si="34"/>
        <v>0</v>
      </c>
      <c r="T21" s="39">
        <f>T22+T23</f>
        <v>0</v>
      </c>
      <c r="U21" s="35">
        <f t="shared" ref="U21:V21" si="70">U22+U23</f>
        <v>0</v>
      </c>
      <c r="V21" s="35">
        <f t="shared" si="70"/>
        <v>0</v>
      </c>
      <c r="W21" s="40">
        <f t="shared" si="35"/>
        <v>0</v>
      </c>
      <c r="X21" s="39">
        <f>X22+X23</f>
        <v>0</v>
      </c>
      <c r="Y21" s="35">
        <f t="shared" ref="Y21:Z21" si="71">Y22+Y23</f>
        <v>0</v>
      </c>
      <c r="Z21" s="35">
        <f t="shared" si="71"/>
        <v>0</v>
      </c>
      <c r="AA21" s="40">
        <f t="shared" si="36"/>
        <v>0</v>
      </c>
      <c r="AB21" s="39">
        <f>AB22+AB23</f>
        <v>0</v>
      </c>
      <c r="AC21" s="35">
        <f t="shared" ref="AC21:AD21" si="72">AC22+AC23</f>
        <v>0</v>
      </c>
      <c r="AD21" s="35">
        <f t="shared" si="72"/>
        <v>0</v>
      </c>
      <c r="AE21" s="40">
        <f t="shared" si="37"/>
        <v>0</v>
      </c>
    </row>
    <row r="22" spans="1:31" x14ac:dyDescent="0.25">
      <c r="A22" s="55"/>
      <c r="B22" s="57" t="s">
        <v>55</v>
      </c>
      <c r="C22" s="27" t="s">
        <v>4</v>
      </c>
      <c r="D22" s="35"/>
      <c r="E22" s="36"/>
      <c r="F22" s="37"/>
      <c r="G22" s="38">
        <f t="shared" si="31"/>
        <v>0</v>
      </c>
      <c r="H22" s="39"/>
      <c r="I22" s="36"/>
      <c r="J22" s="37"/>
      <c r="K22" s="40">
        <f t="shared" si="32"/>
        <v>0</v>
      </c>
      <c r="L22" s="39"/>
      <c r="M22" s="36"/>
      <c r="N22" s="37"/>
      <c r="O22" s="40">
        <f t="shared" si="33"/>
        <v>0</v>
      </c>
      <c r="P22" s="39"/>
      <c r="Q22" s="36"/>
      <c r="R22" s="37"/>
      <c r="S22" s="40">
        <f t="shared" si="34"/>
        <v>0</v>
      </c>
      <c r="T22" s="39"/>
      <c r="U22" s="36"/>
      <c r="V22" s="37"/>
      <c r="W22" s="40">
        <f t="shared" si="35"/>
        <v>0</v>
      </c>
      <c r="X22" s="39"/>
      <c r="Y22" s="36"/>
      <c r="Z22" s="37"/>
      <c r="AA22" s="40">
        <f t="shared" si="36"/>
        <v>0</v>
      </c>
      <c r="AB22" s="39"/>
      <c r="AC22" s="36"/>
      <c r="AD22" s="37"/>
      <c r="AE22" s="40">
        <f t="shared" si="37"/>
        <v>0</v>
      </c>
    </row>
    <row r="23" spans="1:31" x14ac:dyDescent="0.25">
      <c r="A23" s="55"/>
      <c r="B23" s="57" t="s">
        <v>56</v>
      </c>
      <c r="C23" s="27" t="s">
        <v>4</v>
      </c>
      <c r="D23" s="35">
        <v>196.99999999999997</v>
      </c>
      <c r="E23" s="36">
        <f>'[7]1П'!$I$76</f>
        <v>63.5</v>
      </c>
      <c r="F23" s="37">
        <f>'[7]2П'!$I$76</f>
        <v>49.199999999999996</v>
      </c>
      <c r="G23" s="38">
        <f t="shared" si="31"/>
        <v>112.69999999999999</v>
      </c>
      <c r="H23" s="39"/>
      <c r="I23" s="36"/>
      <c r="J23" s="37"/>
      <c r="K23" s="40">
        <f t="shared" si="32"/>
        <v>0</v>
      </c>
      <c r="L23" s="39"/>
      <c r="M23" s="36"/>
      <c r="N23" s="37"/>
      <c r="O23" s="40">
        <f t="shared" si="33"/>
        <v>0</v>
      </c>
      <c r="P23" s="39"/>
      <c r="Q23" s="36"/>
      <c r="R23" s="37"/>
      <c r="S23" s="40">
        <f t="shared" si="34"/>
        <v>0</v>
      </c>
      <c r="T23" s="39"/>
      <c r="U23" s="36"/>
      <c r="V23" s="37"/>
      <c r="W23" s="40">
        <f t="shared" si="35"/>
        <v>0</v>
      </c>
      <c r="X23" s="39"/>
      <c r="Y23" s="36"/>
      <c r="Z23" s="37"/>
      <c r="AA23" s="40">
        <f t="shared" si="36"/>
        <v>0</v>
      </c>
      <c r="AB23" s="39"/>
      <c r="AC23" s="36"/>
      <c r="AD23" s="37"/>
      <c r="AE23" s="40">
        <f t="shared" si="37"/>
        <v>0</v>
      </c>
    </row>
    <row r="24" spans="1:31" x14ac:dyDescent="0.25">
      <c r="A24" s="55"/>
      <c r="B24" s="56" t="s">
        <v>57</v>
      </c>
      <c r="C24" s="27" t="s">
        <v>4</v>
      </c>
      <c r="D24" s="35">
        <f>D25+D26</f>
        <v>0</v>
      </c>
      <c r="E24" s="35">
        <f t="shared" ref="E24:F24" si="73">E25+E26</f>
        <v>0</v>
      </c>
      <c r="F24" s="35">
        <f t="shared" si="73"/>
        <v>0</v>
      </c>
      <c r="G24" s="38">
        <f t="shared" si="31"/>
        <v>0</v>
      </c>
      <c r="H24" s="39">
        <f>H25+H26</f>
        <v>59</v>
      </c>
      <c r="I24" s="35">
        <f t="shared" ref="I24:J24" si="74">I25+I26</f>
        <v>65.400000000000006</v>
      </c>
      <c r="J24" s="35">
        <f t="shared" si="74"/>
        <v>20.200000000000003</v>
      </c>
      <c r="K24" s="40">
        <f t="shared" si="32"/>
        <v>85.600000000000009</v>
      </c>
      <c r="L24" s="39">
        <f>L25+L26</f>
        <v>108.89999999999999</v>
      </c>
      <c r="M24" s="35">
        <f t="shared" ref="M24:N24" si="75">M25+M26</f>
        <v>55.5</v>
      </c>
      <c r="N24" s="35">
        <f t="shared" si="75"/>
        <v>59.8</v>
      </c>
      <c r="O24" s="40">
        <f t="shared" si="33"/>
        <v>115.3</v>
      </c>
      <c r="P24" s="35">
        <f t="shared" ref="P24:R24" si="76">P25+P26</f>
        <v>1938.8819999999996</v>
      </c>
      <c r="Q24" s="35">
        <f t="shared" si="76"/>
        <v>973.10900000000015</v>
      </c>
      <c r="R24" s="35">
        <f t="shared" si="76"/>
        <v>975.69099999999992</v>
      </c>
      <c r="S24" s="40">
        <f t="shared" si="34"/>
        <v>1948.8000000000002</v>
      </c>
      <c r="T24" s="69">
        <f t="shared" ref="T24:V24" si="77">T25+T26</f>
        <v>612.4</v>
      </c>
      <c r="U24" s="35">
        <f t="shared" si="77"/>
        <v>306</v>
      </c>
      <c r="V24" s="35">
        <f t="shared" si="77"/>
        <v>306</v>
      </c>
      <c r="W24" s="40">
        <f t="shared" si="35"/>
        <v>612</v>
      </c>
      <c r="X24" s="35">
        <f t="shared" ref="X24:Z24" si="78">X25+X26</f>
        <v>1052.7</v>
      </c>
      <c r="Y24" s="35">
        <f t="shared" si="78"/>
        <v>594.11</v>
      </c>
      <c r="Z24" s="35">
        <f t="shared" si="78"/>
        <v>591.6</v>
      </c>
      <c r="AA24" s="40">
        <f t="shared" si="36"/>
        <v>1185.71</v>
      </c>
      <c r="AB24" s="35">
        <f t="shared" ref="AB24:AD24" si="79">AB25+AB26</f>
        <v>770.1</v>
      </c>
      <c r="AC24" s="35">
        <f t="shared" si="79"/>
        <v>214.5</v>
      </c>
      <c r="AD24" s="35">
        <f t="shared" si="79"/>
        <v>399.45</v>
      </c>
      <c r="AE24" s="40">
        <f t="shared" si="37"/>
        <v>613.95000000000005</v>
      </c>
    </row>
    <row r="25" spans="1:31" x14ac:dyDescent="0.25">
      <c r="A25" s="55"/>
      <c r="B25" s="57" t="s">
        <v>55</v>
      </c>
      <c r="C25" s="27" t="s">
        <v>4</v>
      </c>
      <c r="D25" s="35"/>
      <c r="E25" s="36"/>
      <c r="F25" s="37"/>
      <c r="G25" s="38">
        <f t="shared" si="31"/>
        <v>0</v>
      </c>
      <c r="H25" s="39"/>
      <c r="I25" s="36"/>
      <c r="J25" s="37"/>
      <c r="K25" s="40">
        <f t="shared" si="32"/>
        <v>0</v>
      </c>
      <c r="L25" s="39"/>
      <c r="M25" s="36"/>
      <c r="N25" s="37"/>
      <c r="O25" s="40">
        <f t="shared" si="33"/>
        <v>0</v>
      </c>
      <c r="P25" s="39"/>
      <c r="Q25" s="36"/>
      <c r="R25" s="37"/>
      <c r="S25" s="40">
        <f t="shared" si="34"/>
        <v>0</v>
      </c>
      <c r="T25" s="69"/>
      <c r="U25" s="36"/>
      <c r="V25" s="37"/>
      <c r="W25" s="40">
        <f t="shared" si="35"/>
        <v>0</v>
      </c>
      <c r="X25" s="39"/>
      <c r="Y25" s="36"/>
      <c r="Z25" s="37"/>
      <c r="AA25" s="40">
        <f t="shared" si="36"/>
        <v>0</v>
      </c>
      <c r="AB25" s="39"/>
      <c r="AC25" s="36"/>
      <c r="AD25" s="37"/>
      <c r="AE25" s="40">
        <f t="shared" si="37"/>
        <v>0</v>
      </c>
    </row>
    <row r="26" spans="1:31" x14ac:dyDescent="0.25">
      <c r="A26" s="55"/>
      <c r="B26" s="57" t="s">
        <v>56</v>
      </c>
      <c r="C26" s="27" t="s">
        <v>4</v>
      </c>
      <c r="D26" s="35"/>
      <c r="E26" s="36"/>
      <c r="F26" s="37"/>
      <c r="G26" s="38">
        <f t="shared" si="31"/>
        <v>0</v>
      </c>
      <c r="H26" s="39">
        <v>59</v>
      </c>
      <c r="I26" s="36">
        <f>'[1]1П'!$I$76</f>
        <v>65.400000000000006</v>
      </c>
      <c r="J26" s="37">
        <f>'[1]2П'!$I$76</f>
        <v>20.200000000000003</v>
      </c>
      <c r="K26" s="40">
        <f t="shared" si="32"/>
        <v>85.600000000000009</v>
      </c>
      <c r="L26" s="39">
        <v>108.89999999999999</v>
      </c>
      <c r="M26" s="36">
        <f>'[2]1П'!$I$76</f>
        <v>55.5</v>
      </c>
      <c r="N26" s="37">
        <f>'[2]2П'!$I$76</f>
        <v>59.8</v>
      </c>
      <c r="O26" s="40">
        <f t="shared" si="33"/>
        <v>115.3</v>
      </c>
      <c r="P26" s="39">
        <v>1938.8819999999996</v>
      </c>
      <c r="Q26" s="36">
        <f>'[3]1П'!$I$76</f>
        <v>973.10900000000015</v>
      </c>
      <c r="R26" s="37">
        <f>'[3]2П'!$I$76</f>
        <v>975.69099999999992</v>
      </c>
      <c r="S26" s="40">
        <f t="shared" si="34"/>
        <v>1948.8000000000002</v>
      </c>
      <c r="T26" s="71">
        <v>612.4</v>
      </c>
      <c r="U26" s="36">
        <f>'[4]1П'!$I$76</f>
        <v>306</v>
      </c>
      <c r="V26" s="37">
        <f>'[4]2П'!$I$76</f>
        <v>306</v>
      </c>
      <c r="W26" s="40">
        <f t="shared" si="35"/>
        <v>612</v>
      </c>
      <c r="X26" s="39">
        <v>1052.7</v>
      </c>
      <c r="Y26" s="36">
        <f>'[5]1П'!$I$76</f>
        <v>594.11</v>
      </c>
      <c r="Z26" s="37">
        <f>'[5]2П'!$I$76</f>
        <v>591.6</v>
      </c>
      <c r="AA26" s="40">
        <f t="shared" si="36"/>
        <v>1185.71</v>
      </c>
      <c r="AB26" s="39">
        <v>770.1</v>
      </c>
      <c r="AC26" s="36">
        <f>'[6]1П'!$I$76</f>
        <v>214.5</v>
      </c>
      <c r="AD26" s="37">
        <f>'[6]2П'!$I$76</f>
        <v>399.45</v>
      </c>
      <c r="AE26" s="40">
        <f t="shared" si="37"/>
        <v>613.95000000000005</v>
      </c>
    </row>
    <row r="27" spans="1:31" x14ac:dyDescent="0.25">
      <c r="A27" s="49" t="s">
        <v>58</v>
      </c>
      <c r="B27" s="58" t="s">
        <v>59</v>
      </c>
      <c r="C27" s="27" t="s">
        <v>4</v>
      </c>
      <c r="D27" s="44">
        <f>D28+D29</f>
        <v>124.5</v>
      </c>
      <c r="E27" s="44">
        <f t="shared" ref="E27:F27" si="80">E28+E29</f>
        <v>22.2</v>
      </c>
      <c r="F27" s="44">
        <f t="shared" si="80"/>
        <v>22</v>
      </c>
      <c r="G27" s="45">
        <f t="shared" si="31"/>
        <v>44.2</v>
      </c>
      <c r="H27" s="46">
        <f>H28+H29</f>
        <v>14</v>
      </c>
      <c r="I27" s="44">
        <f t="shared" ref="I27:J27" si="81">I28+I29</f>
        <v>7.0000000000000009</v>
      </c>
      <c r="J27" s="44">
        <f t="shared" si="81"/>
        <v>3.2</v>
      </c>
      <c r="K27" s="47">
        <f t="shared" si="32"/>
        <v>10.200000000000001</v>
      </c>
      <c r="L27" s="46">
        <f>L28+L29</f>
        <v>24.099999999999998</v>
      </c>
      <c r="M27" s="44">
        <f t="shared" ref="M27:N27" si="82">M28+M29</f>
        <v>9</v>
      </c>
      <c r="N27" s="44">
        <f t="shared" si="82"/>
        <v>12.254</v>
      </c>
      <c r="O27" s="47">
        <f t="shared" si="33"/>
        <v>21.253999999999998</v>
      </c>
      <c r="P27" s="46">
        <f>P28+P29</f>
        <v>2666.3</v>
      </c>
      <c r="Q27" s="44">
        <f t="shared" ref="Q27:R27" si="83">Q28+Q29</f>
        <v>1302.7629999999999</v>
      </c>
      <c r="R27" s="44">
        <f t="shared" si="83"/>
        <v>1224.5610000000001</v>
      </c>
      <c r="S27" s="47">
        <f t="shared" si="34"/>
        <v>2527.3240000000001</v>
      </c>
      <c r="T27" s="70">
        <f t="shared" ref="T27:V27" si="84">T28+T29</f>
        <v>876</v>
      </c>
      <c r="U27" s="44">
        <f t="shared" si="84"/>
        <v>461</v>
      </c>
      <c r="V27" s="44">
        <f t="shared" si="84"/>
        <v>432</v>
      </c>
      <c r="W27" s="47">
        <f t="shared" si="35"/>
        <v>893</v>
      </c>
      <c r="X27" s="46">
        <f>X28+X29</f>
        <v>1117</v>
      </c>
      <c r="Y27" s="44">
        <f t="shared" ref="Y27:Z27" si="85">Y28+Y29</f>
        <v>422.59999999999997</v>
      </c>
      <c r="Z27" s="44">
        <f t="shared" si="85"/>
        <v>361.2</v>
      </c>
      <c r="AA27" s="47">
        <f t="shared" si="36"/>
        <v>783.8</v>
      </c>
      <c r="AB27" s="46">
        <f>AB28+AB29</f>
        <v>1062</v>
      </c>
      <c r="AC27" s="44">
        <f t="shared" ref="AC27:AD27" si="86">AC28+AC29</f>
        <v>363.2</v>
      </c>
      <c r="AD27" s="44">
        <f t="shared" si="86"/>
        <v>412.4</v>
      </c>
      <c r="AE27" s="47">
        <f t="shared" si="37"/>
        <v>775.59999999999991</v>
      </c>
    </row>
    <row r="28" spans="1:31" x14ac:dyDescent="0.25">
      <c r="A28" s="55"/>
      <c r="B28" s="57" t="s">
        <v>55</v>
      </c>
      <c r="C28" s="27" t="s">
        <v>4</v>
      </c>
      <c r="D28" s="35"/>
      <c r="E28" s="36"/>
      <c r="F28" s="37"/>
      <c r="G28" s="38">
        <f t="shared" si="31"/>
        <v>0</v>
      </c>
      <c r="H28" s="39"/>
      <c r="I28" s="36"/>
      <c r="J28" s="37"/>
      <c r="K28" s="40">
        <f t="shared" si="32"/>
        <v>0</v>
      </c>
      <c r="L28" s="39"/>
      <c r="M28" s="36"/>
      <c r="N28" s="37"/>
      <c r="O28" s="40">
        <f t="shared" si="33"/>
        <v>0</v>
      </c>
      <c r="P28" s="39"/>
      <c r="Q28" s="36"/>
      <c r="R28" s="37"/>
      <c r="S28" s="40">
        <f t="shared" si="34"/>
        <v>0</v>
      </c>
      <c r="T28" s="69"/>
      <c r="U28" s="36"/>
      <c r="V28" s="37"/>
      <c r="W28" s="40">
        <f t="shared" si="35"/>
        <v>0</v>
      </c>
      <c r="X28" s="39"/>
      <c r="Y28" s="36"/>
      <c r="Z28" s="37"/>
      <c r="AA28" s="40">
        <f t="shared" si="36"/>
        <v>0</v>
      </c>
      <c r="AB28" s="39"/>
      <c r="AC28" s="36"/>
      <c r="AD28" s="37"/>
      <c r="AE28" s="40">
        <f t="shared" si="37"/>
        <v>0</v>
      </c>
    </row>
    <row r="29" spans="1:31" x14ac:dyDescent="0.25">
      <c r="A29" s="55"/>
      <c r="B29" s="59" t="s">
        <v>60</v>
      </c>
      <c r="C29" s="27" t="s">
        <v>4</v>
      </c>
      <c r="D29" s="35">
        <v>124.5</v>
      </c>
      <c r="E29" s="36">
        <f>SUM('[7]1П'!$I$78:$I$80)</f>
        <v>22.2</v>
      </c>
      <c r="F29" s="37">
        <f>SUM('[7]2П'!$I$78:$I$80)</f>
        <v>22</v>
      </c>
      <c r="G29" s="38">
        <f t="shared" si="31"/>
        <v>44.2</v>
      </c>
      <c r="H29" s="39">
        <v>14</v>
      </c>
      <c r="I29" s="36">
        <f>SUM('[1]1П'!$I$78:$I$80)</f>
        <v>7.0000000000000009</v>
      </c>
      <c r="J29" s="37">
        <f>SUM('[1]2П'!$I$78:$I$80)</f>
        <v>3.2</v>
      </c>
      <c r="K29" s="40">
        <f t="shared" si="32"/>
        <v>10.200000000000001</v>
      </c>
      <c r="L29" s="39">
        <v>24.099999999999998</v>
      </c>
      <c r="M29" s="36">
        <f>SUM('[2]1П'!$I$78:$I$80)</f>
        <v>9</v>
      </c>
      <c r="N29" s="37">
        <f>SUM('[2]2П'!$I$78:$I$80)</f>
        <v>12.254</v>
      </c>
      <c r="O29" s="40">
        <f t="shared" si="33"/>
        <v>21.253999999999998</v>
      </c>
      <c r="P29" s="39">
        <v>2666.3</v>
      </c>
      <c r="Q29" s="36">
        <f>SUM('[3]1П'!$I$78:$I$80)</f>
        <v>1302.7629999999999</v>
      </c>
      <c r="R29" s="37">
        <f>SUM('[3]2П'!$I$78:$I$80)</f>
        <v>1224.5610000000001</v>
      </c>
      <c r="S29" s="40">
        <f t="shared" si="34"/>
        <v>2527.3240000000001</v>
      </c>
      <c r="T29" s="71">
        <v>876</v>
      </c>
      <c r="U29" s="36">
        <f>SUM('[4]1П'!$I$78:$I$80)</f>
        <v>461</v>
      </c>
      <c r="V29" s="37">
        <f>SUM('[4]2П'!$I$78:$I$80)</f>
        <v>432</v>
      </c>
      <c r="W29" s="40">
        <f t="shared" si="35"/>
        <v>893</v>
      </c>
      <c r="X29" s="39">
        <v>1117</v>
      </c>
      <c r="Y29" s="36">
        <f>SUM('[5]1П'!$I$78:$I$80)</f>
        <v>422.59999999999997</v>
      </c>
      <c r="Z29" s="37">
        <f>SUM('[5]2П'!$I$78:$I$80)</f>
        <v>361.2</v>
      </c>
      <c r="AA29" s="40">
        <f t="shared" si="36"/>
        <v>783.8</v>
      </c>
      <c r="AB29" s="39">
        <v>1062</v>
      </c>
      <c r="AC29" s="36">
        <f>SUM('[6]1П'!$I$78:$I$80)</f>
        <v>363.2</v>
      </c>
      <c r="AD29" s="37">
        <f>SUM('[6]2П'!$I$78:$I$80)</f>
        <v>412.4</v>
      </c>
      <c r="AE29" s="40">
        <f t="shared" si="37"/>
        <v>775.59999999999991</v>
      </c>
    </row>
    <row r="30" spans="1:31" x14ac:dyDescent="0.25">
      <c r="A30" s="49" t="s">
        <v>61</v>
      </c>
      <c r="B30" s="58" t="s">
        <v>62</v>
      </c>
      <c r="C30" s="27" t="s">
        <v>4</v>
      </c>
      <c r="D30" s="44">
        <f>D31+D32</f>
        <v>601.27199999999993</v>
      </c>
      <c r="E30" s="44">
        <f t="shared" ref="E30:F30" si="87">E31+E32</f>
        <v>293.2</v>
      </c>
      <c r="F30" s="44">
        <f t="shared" si="87"/>
        <v>363.7</v>
      </c>
      <c r="G30" s="45">
        <f t="shared" si="31"/>
        <v>656.9</v>
      </c>
      <c r="H30" s="46">
        <f>H31+H32</f>
        <v>6.8</v>
      </c>
      <c r="I30" s="44">
        <f t="shared" ref="I30:J30" si="88">I31+I32</f>
        <v>4.8</v>
      </c>
      <c r="J30" s="44">
        <f t="shared" si="88"/>
        <v>1.8</v>
      </c>
      <c r="K30" s="47">
        <f t="shared" si="32"/>
        <v>6.6</v>
      </c>
      <c r="L30" s="46">
        <f>L31+L32</f>
        <v>20.3</v>
      </c>
      <c r="M30" s="44">
        <f t="shared" ref="M30:N30" si="89">M31+M32</f>
        <v>64.75</v>
      </c>
      <c r="N30" s="44">
        <f t="shared" si="89"/>
        <v>42.25</v>
      </c>
      <c r="O30" s="47">
        <f t="shared" si="33"/>
        <v>107</v>
      </c>
      <c r="P30" s="46">
        <f>P31+P32</f>
        <v>18.2</v>
      </c>
      <c r="Q30" s="44">
        <f t="shared" ref="Q30:R30" si="90">Q31+Q32</f>
        <v>26.299999999999997</v>
      </c>
      <c r="R30" s="44">
        <f t="shared" si="90"/>
        <v>24</v>
      </c>
      <c r="S30" s="47">
        <f t="shared" si="34"/>
        <v>50.3</v>
      </c>
      <c r="T30" s="70">
        <f>T31+T32</f>
        <v>9.6</v>
      </c>
      <c r="U30" s="44">
        <f t="shared" ref="U30:V30" si="91">U31+U32</f>
        <v>4.8</v>
      </c>
      <c r="V30" s="44">
        <f t="shared" si="91"/>
        <v>4.8</v>
      </c>
      <c r="W30" s="47">
        <f t="shared" si="35"/>
        <v>9.6</v>
      </c>
      <c r="X30" s="46">
        <f>X31+X32</f>
        <v>390.8</v>
      </c>
      <c r="Y30" s="44">
        <f t="shared" ref="Y30:Z30" si="92">Y31+Y32</f>
        <v>178.25</v>
      </c>
      <c r="Z30" s="44">
        <f t="shared" si="92"/>
        <v>166.95</v>
      </c>
      <c r="AA30" s="47">
        <f t="shared" si="36"/>
        <v>345.2</v>
      </c>
      <c r="AB30" s="46">
        <f>AB31+AB32</f>
        <v>200.02</v>
      </c>
      <c r="AC30" s="44">
        <f t="shared" ref="AC30:AD30" si="93">AC31+AC32</f>
        <v>81.050000000000011</v>
      </c>
      <c r="AD30" s="44">
        <f t="shared" si="93"/>
        <v>97.9</v>
      </c>
      <c r="AE30" s="47">
        <f t="shared" si="37"/>
        <v>178.95000000000002</v>
      </c>
    </row>
    <row r="31" spans="1:31" x14ac:dyDescent="0.25">
      <c r="A31" s="55"/>
      <c r="B31" s="57" t="s">
        <v>55</v>
      </c>
      <c r="C31" s="27" t="s">
        <v>4</v>
      </c>
      <c r="D31" s="35"/>
      <c r="E31" s="36"/>
      <c r="F31" s="37"/>
      <c r="G31" s="38">
        <f t="shared" si="31"/>
        <v>0</v>
      </c>
      <c r="H31" s="39"/>
      <c r="I31" s="36"/>
      <c r="J31" s="37"/>
      <c r="K31" s="40">
        <f t="shared" si="32"/>
        <v>0</v>
      </c>
      <c r="L31" s="39"/>
      <c r="M31" s="36"/>
      <c r="N31" s="37"/>
      <c r="O31" s="40">
        <f t="shared" si="33"/>
        <v>0</v>
      </c>
      <c r="P31" s="39"/>
      <c r="Q31" s="36"/>
      <c r="R31" s="37"/>
      <c r="S31" s="40">
        <f t="shared" si="34"/>
        <v>0</v>
      </c>
      <c r="T31" s="69"/>
      <c r="U31" s="36"/>
      <c r="V31" s="37"/>
      <c r="W31" s="40">
        <f t="shared" si="35"/>
        <v>0</v>
      </c>
      <c r="X31" s="39"/>
      <c r="Y31" s="36"/>
      <c r="Z31" s="37"/>
      <c r="AA31" s="40">
        <f t="shared" si="36"/>
        <v>0</v>
      </c>
      <c r="AB31" s="39"/>
      <c r="AC31" s="36"/>
      <c r="AD31" s="37"/>
      <c r="AE31" s="40">
        <f t="shared" si="37"/>
        <v>0</v>
      </c>
    </row>
    <row r="32" spans="1:31" x14ac:dyDescent="0.25">
      <c r="A32" s="60"/>
      <c r="B32" s="61" t="s">
        <v>63</v>
      </c>
      <c r="C32" s="62" t="s">
        <v>4</v>
      </c>
      <c r="D32" s="63">
        <v>601.27199999999993</v>
      </c>
      <c r="E32" s="64">
        <f>SUM('[7]1П'!$I$81:$I$89)</f>
        <v>293.2</v>
      </c>
      <c r="F32" s="65">
        <f>SUM('[7]2П'!$I$81:$I$89)</f>
        <v>363.7</v>
      </c>
      <c r="G32" s="68">
        <f t="shared" si="31"/>
        <v>656.9</v>
      </c>
      <c r="H32" s="67">
        <v>6.8</v>
      </c>
      <c r="I32" s="64">
        <f>SUM('[1]1П'!$I$81:$I$89)</f>
        <v>4.8</v>
      </c>
      <c r="J32" s="65">
        <f>SUM('[1]2П'!$I$81:$I$89)</f>
        <v>1.8</v>
      </c>
      <c r="K32" s="66">
        <f t="shared" si="32"/>
        <v>6.6</v>
      </c>
      <c r="L32" s="67">
        <v>20.3</v>
      </c>
      <c r="M32" s="64">
        <f>SUM('[2]1П'!$I$81:$I$89)</f>
        <v>64.75</v>
      </c>
      <c r="N32" s="65">
        <f>SUM('[2]2П'!$I$81:$I$89)</f>
        <v>42.25</v>
      </c>
      <c r="O32" s="66">
        <f t="shared" si="33"/>
        <v>107</v>
      </c>
      <c r="P32" s="67">
        <v>18.2</v>
      </c>
      <c r="Q32" s="64">
        <f>SUM('[3]1П'!$I$81:$I$89)</f>
        <v>26.299999999999997</v>
      </c>
      <c r="R32" s="65">
        <f>SUM('[3]2П'!$I$81:$I$89)</f>
        <v>24</v>
      </c>
      <c r="S32" s="66">
        <f t="shared" si="34"/>
        <v>50.3</v>
      </c>
      <c r="T32" s="72">
        <v>9.6</v>
      </c>
      <c r="U32" s="64">
        <f>SUM('[4]1П'!$I$81:$I$89)</f>
        <v>4.8</v>
      </c>
      <c r="V32" s="65">
        <f>SUM('[4]2П'!$I$81:$I$89)</f>
        <v>4.8</v>
      </c>
      <c r="W32" s="66">
        <f t="shared" si="35"/>
        <v>9.6</v>
      </c>
      <c r="X32" s="67">
        <v>390.8</v>
      </c>
      <c r="Y32" s="64">
        <f>SUM('[5]1П'!$I$81:$I$89)</f>
        <v>178.25</v>
      </c>
      <c r="Z32" s="65">
        <f>SUM('[5]2П'!$I$81:$I$89)</f>
        <v>166.95</v>
      </c>
      <c r="AA32" s="66">
        <f t="shared" si="36"/>
        <v>345.2</v>
      </c>
      <c r="AB32" s="67">
        <v>200.02</v>
      </c>
      <c r="AC32" s="64">
        <f>SUM('[6]1П'!$I$81:$I$89)</f>
        <v>81.050000000000011</v>
      </c>
      <c r="AD32" s="65">
        <f>SUM('[6]2П'!$I$81:$I$89)</f>
        <v>97.9</v>
      </c>
      <c r="AE32" s="66">
        <f t="shared" si="37"/>
        <v>178.95000000000002</v>
      </c>
    </row>
    <row r="34" spans="6:31" x14ac:dyDescent="0.25">
      <c r="F34" s="88"/>
      <c r="K34" s="90"/>
      <c r="O34" s="88"/>
      <c r="S34" s="89"/>
      <c r="W34" s="90"/>
      <c r="AA34" s="89"/>
      <c r="AE34" s="88"/>
    </row>
  </sheetData>
  <mergeCells count="20">
    <mergeCell ref="Q5:S5"/>
    <mergeCell ref="U5:W5"/>
    <mergeCell ref="Y5:AA5"/>
    <mergeCell ref="AC5:AE5"/>
    <mergeCell ref="H3:K3"/>
    <mergeCell ref="L3:O3"/>
    <mergeCell ref="A1:C1"/>
    <mergeCell ref="A2:A6"/>
    <mergeCell ref="B2:B6"/>
    <mergeCell ref="C2:C6"/>
    <mergeCell ref="D3:G3"/>
    <mergeCell ref="E5:G5"/>
    <mergeCell ref="D4:AE4"/>
    <mergeCell ref="D2:AE2"/>
    <mergeCell ref="I5:K5"/>
    <mergeCell ref="M5:O5"/>
    <mergeCell ref="P3:S3"/>
    <mergeCell ref="T3:W3"/>
    <mergeCell ref="X3:AA3"/>
    <mergeCell ref="AB3:A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G7" sqref="G7:I8"/>
    </sheetView>
  </sheetViews>
  <sheetFormatPr defaultColWidth="9.109375" defaultRowHeight="13.8" x14ac:dyDescent="0.25"/>
  <cols>
    <col min="1" max="1" width="6.88671875" style="1" customWidth="1"/>
    <col min="2" max="2" width="38" style="1" customWidth="1"/>
    <col min="3" max="3" width="15" style="1" customWidth="1"/>
    <col min="4" max="5" width="17.6640625" style="1" customWidth="1"/>
    <col min="6" max="16384" width="9.109375" style="1"/>
  </cols>
  <sheetData>
    <row r="1" spans="1:5" ht="21" customHeight="1" x14ac:dyDescent="0.25">
      <c r="A1" s="121" t="s">
        <v>71</v>
      </c>
      <c r="B1" s="121"/>
      <c r="C1" s="121"/>
      <c r="D1" s="121"/>
      <c r="E1" s="121"/>
    </row>
    <row r="2" spans="1:5" ht="18" customHeight="1" x14ac:dyDescent="0.25">
      <c r="A2" s="122"/>
      <c r="B2" s="102" t="s">
        <v>5</v>
      </c>
      <c r="C2" s="102" t="s">
        <v>6</v>
      </c>
      <c r="D2" s="126" t="s">
        <v>7</v>
      </c>
      <c r="E2" s="126"/>
    </row>
    <row r="3" spans="1:5" ht="18" customHeight="1" x14ac:dyDescent="0.25">
      <c r="A3" s="122"/>
      <c r="B3" s="103"/>
      <c r="C3" s="103"/>
      <c r="D3" s="124" t="s">
        <v>29</v>
      </c>
      <c r="E3" s="125"/>
    </row>
    <row r="4" spans="1:5" ht="30.75" customHeight="1" x14ac:dyDescent="0.25">
      <c r="A4" s="123"/>
      <c r="B4" s="104"/>
      <c r="C4" s="104"/>
      <c r="D4" s="74" t="s">
        <v>30</v>
      </c>
      <c r="E4" s="74" t="s">
        <v>31</v>
      </c>
    </row>
    <row r="5" spans="1:5" x14ac:dyDescent="0.25">
      <c r="A5" s="75">
        <v>1</v>
      </c>
      <c r="B5" s="75">
        <v>2</v>
      </c>
      <c r="C5" s="75">
        <v>3</v>
      </c>
      <c r="D5" s="76">
        <v>4</v>
      </c>
      <c r="E5" s="76">
        <v>5</v>
      </c>
    </row>
    <row r="6" spans="1:5" ht="18.75" customHeight="1" x14ac:dyDescent="0.25">
      <c r="A6" s="77" t="s">
        <v>1</v>
      </c>
      <c r="B6" s="78" t="s">
        <v>10</v>
      </c>
      <c r="C6" s="79" t="s">
        <v>8</v>
      </c>
      <c r="D6" s="80">
        <v>775.68852243999993</v>
      </c>
      <c r="E6" s="91">
        <f>([7]ГОД!$I$217+[8]Анадырский!$E$23)/1000</f>
        <v>689.75894000000005</v>
      </c>
    </row>
    <row r="7" spans="1:5" ht="18.75" customHeight="1" x14ac:dyDescent="0.25">
      <c r="A7" s="81" t="s">
        <v>2</v>
      </c>
      <c r="B7" s="82" t="s">
        <v>11</v>
      </c>
      <c r="C7" s="83" t="s">
        <v>8</v>
      </c>
      <c r="D7" s="73">
        <v>820.4</v>
      </c>
      <c r="E7" s="92">
        <f>([1]ГОД!$I$217+[8]Анадырский!$E$78)/1000</f>
        <v>1039.5785900000001</v>
      </c>
    </row>
    <row r="8" spans="1:5" ht="18.75" customHeight="1" x14ac:dyDescent="0.25">
      <c r="A8" s="81" t="s">
        <v>0</v>
      </c>
      <c r="B8" s="82" t="s">
        <v>12</v>
      </c>
      <c r="C8" s="83" t="s">
        <v>8</v>
      </c>
      <c r="D8" s="73">
        <v>692.4</v>
      </c>
      <c r="E8" s="92">
        <f>([2]ГОД!$I$217+[8]Анадырский!$E$89)/1000</f>
        <v>1087.4636500000001</v>
      </c>
    </row>
    <row r="9" spans="1:5" ht="18.75" customHeight="1" x14ac:dyDescent="0.25">
      <c r="A9" s="81" t="s">
        <v>3</v>
      </c>
      <c r="B9" s="82" t="s">
        <v>13</v>
      </c>
      <c r="C9" s="83" t="s">
        <v>8</v>
      </c>
      <c r="D9" s="73">
        <v>3051.8</v>
      </c>
      <c r="E9" s="92">
        <f>([3]ГОД!$I$217+[8]Провиденский!$E$45)/1000</f>
        <v>2980.4558700000002</v>
      </c>
    </row>
    <row r="10" spans="1:5" ht="18.75" customHeight="1" x14ac:dyDescent="0.25">
      <c r="A10" s="81" t="s">
        <v>9</v>
      </c>
      <c r="B10" s="82" t="s">
        <v>14</v>
      </c>
      <c r="C10" s="83" t="s">
        <v>8</v>
      </c>
      <c r="D10" s="73">
        <v>1874.6</v>
      </c>
      <c r="E10" s="92">
        <f>([4]ГОД!$I$217+[8]Провиденский!$E$56)/1000</f>
        <v>1892.8072900000002</v>
      </c>
    </row>
    <row r="11" spans="1:5" ht="18.75" customHeight="1" x14ac:dyDescent="0.25">
      <c r="A11" s="81" t="s">
        <v>72</v>
      </c>
      <c r="B11" s="82" t="s">
        <v>15</v>
      </c>
      <c r="C11" s="83" t="s">
        <v>8</v>
      </c>
      <c r="D11" s="73">
        <v>3628.3</v>
      </c>
      <c r="E11" s="92">
        <f>([5]ГОД!$I$217+[8]Провиденский!$E$67)/1000</f>
        <v>3272.5365300000003</v>
      </c>
    </row>
    <row r="12" spans="1:5" ht="18.75" customHeight="1" x14ac:dyDescent="0.25">
      <c r="A12" s="84" t="s">
        <v>73</v>
      </c>
      <c r="B12" s="85" t="s">
        <v>16</v>
      </c>
      <c r="C12" s="86" t="s">
        <v>8</v>
      </c>
      <c r="D12" s="87">
        <v>4155.8999999999996</v>
      </c>
      <c r="E12" s="93">
        <f>([6]ГОД!$I$217+[8]Провиденский!$E$78)/1000</f>
        <v>3191.3827000000001</v>
      </c>
    </row>
  </sheetData>
  <mergeCells count="6">
    <mergeCell ref="A1:E1"/>
    <mergeCell ref="A2:A4"/>
    <mergeCell ref="D3:E3"/>
    <mergeCell ref="B2:B4"/>
    <mergeCell ref="C2:C4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раздел 2</vt:lpstr>
      <vt:lpstr>раздел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2015-12-11T01:54:15Z</cp:lastPrinted>
  <dcterms:created xsi:type="dcterms:W3CDTF">1996-10-08T23:32:33Z</dcterms:created>
  <dcterms:modified xsi:type="dcterms:W3CDTF">2017-03-28T21:03:28Z</dcterms:modified>
</cp:coreProperties>
</file>