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85" yWindow="65521" windowWidth="14430" windowHeight="12795" activeTab="4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</sheets>
  <externalReferences>
    <externalReference r:id="rId8"/>
  </externalReferences>
  <definedNames>
    <definedName name="_xlnm.Print_Area" localSheetId="1">'раздел 2'!$A$1:$AH$31</definedName>
    <definedName name="_xlnm.Print_Area" localSheetId="2">'раздел 3'!$A$1:$J$43</definedName>
    <definedName name="_xlnm.Print_Area" localSheetId="3">'раздел 4'!$A$1:$L$7</definedName>
    <definedName name="_xlnm.Print_Area" localSheetId="4">'раздел 5'!$A$1:$AE$21</definedName>
  </definedNames>
  <calcPr fullCalcOnLoad="1"/>
</workbook>
</file>

<file path=xl/comments5.xml><?xml version="1.0" encoding="utf-8"?>
<comments xmlns="http://schemas.openxmlformats.org/spreadsheetml/2006/main">
  <authors>
    <author>Петрова Татьяна Геннадьевна</author>
  </authors>
  <commentList>
    <comment ref="E20" authorId="0">
      <text>
        <r>
          <rPr>
            <b/>
            <sz val="8"/>
            <rFont val="Tahoma"/>
            <family val="2"/>
          </rPr>
          <t>Петрова Татьяна Геннадьевна:</t>
        </r>
        <r>
          <rPr>
            <sz val="8"/>
            <rFont val="Tahoma"/>
            <family val="2"/>
          </rPr>
          <t xml:space="preserve">
соотв 1-канализ</t>
        </r>
      </text>
    </comment>
  </commentList>
</comments>
</file>

<file path=xl/sharedStrings.xml><?xml version="1.0" encoding="utf-8"?>
<sst xmlns="http://schemas.openxmlformats.org/spreadsheetml/2006/main" count="411" uniqueCount="163">
  <si>
    <t>Срок реализации мероприятия, лет</t>
  </si>
  <si>
    <t>Наименование показателя</t>
  </si>
  <si>
    <t>тыс. руб.</t>
  </si>
  <si>
    <t>%</t>
  </si>
  <si>
    <t>Участок Анюйск</t>
  </si>
  <si>
    <t>1.</t>
  </si>
  <si>
    <t>1.1.</t>
  </si>
  <si>
    <t>1.2.</t>
  </si>
  <si>
    <t>1.3.</t>
  </si>
  <si>
    <t>2.</t>
  </si>
  <si>
    <t>2.1.</t>
  </si>
  <si>
    <t>2.3.</t>
  </si>
  <si>
    <t>Участок Билибино</t>
  </si>
  <si>
    <t>№           п/п</t>
  </si>
  <si>
    <t>Наименование мероприятий</t>
  </si>
  <si>
    <t>Финансовые потребности на реализацию мероприятия, тыс.руб.</t>
  </si>
  <si>
    <t>Итого:</t>
  </si>
  <si>
    <t>№              п/п</t>
  </si>
  <si>
    <t>Единица измерения</t>
  </si>
  <si>
    <t>Величина показателя</t>
  </si>
  <si>
    <t>1.1</t>
  </si>
  <si>
    <t>1.2</t>
  </si>
  <si>
    <t>2.1</t>
  </si>
  <si>
    <t>ед./км</t>
  </si>
  <si>
    <t>Показатели качества очистки сточных вод</t>
  </si>
  <si>
    <t>удельный расход электрической энергии, потребляемой в технологическом процессе транспортировки сточных вод, на единицу объема транспортируемых сточных вод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</si>
  <si>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</t>
  </si>
  <si>
    <t>Показатели надежности и бесперебойности водоотведения</t>
  </si>
  <si>
    <t>Показатели эффективности использования ресурсов</t>
  </si>
  <si>
    <t>-</t>
  </si>
  <si>
    <t>кВт.ч/ куб.м</t>
  </si>
  <si>
    <t>* План мероприятий, направленных на улучшение качества очистки сточных вод, организацией не представлен</t>
  </si>
  <si>
    <t>ед.</t>
  </si>
  <si>
    <t>I</t>
  </si>
  <si>
    <t>2.2</t>
  </si>
  <si>
    <t>1</t>
  </si>
  <si>
    <t>2</t>
  </si>
  <si>
    <t>II</t>
  </si>
  <si>
    <t>III</t>
  </si>
  <si>
    <t>объем сточных вод, не подвергшихся очистке</t>
  </si>
  <si>
    <t>общий объем сточных вод, сбрасываемых в централизованные общесплавные или бытовые системы водоотведения</t>
  </si>
  <si>
    <t>тыс.куб.м</t>
  </si>
  <si>
    <t>количество проб сточных вод, не соответствующих установленным нормативам допустимых сбросов, лимитам на сбросы</t>
  </si>
  <si>
    <t>общее количество проб сточных вод</t>
  </si>
  <si>
    <t>количество аварий и засоров на канализационных сетях</t>
  </si>
  <si>
    <t>протяженность канализационных сетей</t>
  </si>
  <si>
    <t>км.</t>
  </si>
  <si>
    <t>общее количество электрической энергии, потребляемой в технологическом процессе транспортировки сточных вод</t>
  </si>
  <si>
    <t>общий объем транспортируемых сточных вод</t>
  </si>
  <si>
    <t>Значение показателя</t>
  </si>
  <si>
    <t>тыс.кВт.ч</t>
  </si>
  <si>
    <t>Раздел 1.  Паспорт производственной программы</t>
  </si>
  <si>
    <t>МП ЖКХ Билибинского муниципального района</t>
  </si>
  <si>
    <t>Комитет государственного регулирования цен и тарифов Чукотского автономного округа</t>
  </si>
  <si>
    <t>689450, Чукотский автономный округ, г. Билибино, ул. Геологов д. 1а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</si>
  <si>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</si>
  <si>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</si>
  <si>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</si>
  <si>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Местонахождение уполномоченного органа</t>
  </si>
  <si>
    <t>689000, Чукотский автономный округ, г. Анадырь, ул. Отке, 4</t>
  </si>
  <si>
    <t>ОТЧЕТ ОБ ИСПОЛНЕНИИ ПРОИЗВОДСТВЕННОЙ ПРОГРАММЫ</t>
  </si>
  <si>
    <t>№    п/п</t>
  </si>
  <si>
    <t xml:space="preserve">Наименование показателей   </t>
  </si>
  <si>
    <t>Единицы измерения</t>
  </si>
  <si>
    <t>Показатели производственной деятельности</t>
  </si>
  <si>
    <t>куб.м</t>
  </si>
  <si>
    <t>3.</t>
  </si>
  <si>
    <t>3.1</t>
  </si>
  <si>
    <t>3.2</t>
  </si>
  <si>
    <t>4.</t>
  </si>
  <si>
    <t>5.</t>
  </si>
  <si>
    <t>план</t>
  </si>
  <si>
    <t>факт</t>
  </si>
  <si>
    <t>год</t>
  </si>
  <si>
    <t>1 полугодие</t>
  </si>
  <si>
    <t>2 полугодие</t>
  </si>
  <si>
    <t>участок Билибино</t>
  </si>
  <si>
    <t>участок Анюйск</t>
  </si>
  <si>
    <t>Прием сточных вод</t>
  </si>
  <si>
    <t>в пределах норматива по объему</t>
  </si>
  <si>
    <t>сверх норматива по объему</t>
  </si>
  <si>
    <t>1.1.1</t>
  </si>
  <si>
    <t>1.1.2</t>
  </si>
  <si>
    <t>По категориям сточных вод:</t>
  </si>
  <si>
    <t>1.2.1</t>
  </si>
  <si>
    <t>жидких бытовых отходов</t>
  </si>
  <si>
    <t>1.2.2</t>
  </si>
  <si>
    <t>поверхностных сточных вод</t>
  </si>
  <si>
    <t>1.3.1</t>
  </si>
  <si>
    <t>1.3.2</t>
  </si>
  <si>
    <t>Объем транспортируемых сточных вод</t>
  </si>
  <si>
    <t>Объем сточных вод, поступивших на очистные сооружения</t>
  </si>
  <si>
    <t>Объем обезвоженного осадка сточных вод</t>
  </si>
  <si>
    <t>от собственных производств</t>
  </si>
  <si>
    <t>неучтенный приток сточных вод</t>
  </si>
  <si>
    <t>1.3.3</t>
  </si>
  <si>
    <t>1.3.3.1</t>
  </si>
  <si>
    <t>1.3.3.2</t>
  </si>
  <si>
    <t>1.3.3.3</t>
  </si>
  <si>
    <t xml:space="preserve">  населения</t>
  </si>
  <si>
    <t xml:space="preserve">  бюджетных организаций</t>
  </si>
  <si>
    <t xml:space="preserve">  прочих потребителей</t>
  </si>
  <si>
    <t>Сброшенные воды без очистки</t>
  </si>
  <si>
    <t>Объем сточных вод, принятых у потребителей - всего, в том числе:</t>
  </si>
  <si>
    <t>По категориям потребителей - всего, в том числе:</t>
  </si>
  <si>
    <t>от потребителей, всего, в том числе:</t>
  </si>
  <si>
    <t>на собственные очистные сооружения</t>
  </si>
  <si>
    <t>другим организациям</t>
  </si>
  <si>
    <t>объем сточных вод, прошедших очистку</t>
  </si>
  <si>
    <t>сбросы сточных вод в пределах нормативов и лимитов</t>
  </si>
  <si>
    <t xml:space="preserve">        городского</t>
  </si>
  <si>
    <t xml:space="preserve">        сельского</t>
  </si>
  <si>
    <t>ФАКТ</t>
  </si>
  <si>
    <t xml:space="preserve">Раздел 2. Баланс водоотведения </t>
  </si>
  <si>
    <t>2019 год</t>
  </si>
  <si>
    <t>2020 год</t>
  </si>
  <si>
    <t>2021 год</t>
  </si>
  <si>
    <t>2022 год</t>
  </si>
  <si>
    <t>2023 год</t>
  </si>
  <si>
    <r>
      <t xml:space="preserve">Раздел 3. Перечень плановых мероприятий по ремонту объектов централизованных систем </t>
    </r>
    <r>
      <rPr>
        <b/>
        <sz val="12"/>
        <rFont val="Times New Roman"/>
        <family val="1"/>
      </rPr>
      <t>водоотведения, мероприятий, направленных на улучшение качества очистки сточных вод, мероприятий по энергосбережению и повышению энергетической эффективности</t>
    </r>
  </si>
  <si>
    <r>
      <t>3.1. План мероприятий по ремонту объектов централизованных систе</t>
    </r>
    <r>
      <rPr>
        <b/>
        <sz val="12"/>
        <rFont val="Times New Roman"/>
        <family val="1"/>
      </rPr>
      <t>м водоотведения</t>
    </r>
  </si>
  <si>
    <t>Ремонт участка канализационной сети от КК-430 до КК-431 по ул.Октябрьская</t>
  </si>
  <si>
    <t xml:space="preserve">Ремонт участка канализационной сети от КК-433 до КК434а по ул.Октябрьская </t>
  </si>
  <si>
    <t>Ремонт участка канализационной сети</t>
  </si>
  <si>
    <t>Ремонт участка канализационных сетей от ТК-101 до ТК-102</t>
  </si>
  <si>
    <t>2.4.</t>
  </si>
  <si>
    <t>2.5.</t>
  </si>
  <si>
    <t>3.2. План мероприятий, направленных на улучшение качества очистки сточных вод*</t>
  </si>
  <si>
    <t>3.3. План мероприятий по энергосбережению и повышению энергетической эффективности*</t>
  </si>
  <si>
    <t>Раздел 4. Объем финансовых потребностей, необходимых для реализации производственной программы</t>
  </si>
  <si>
    <t>ПЛАН</t>
  </si>
  <si>
    <t>Отклонение 
(- не использовано, + перерасход)</t>
  </si>
  <si>
    <t>Причины отклонения</t>
  </si>
  <si>
    <t>Раздел 5. Плановые показатели надежности, качества, энергетической эффективности объектов централизованных систем водоотведения</t>
  </si>
  <si>
    <t xml:space="preserve">доля проб сточных вод, не соответствующих установленным нормативам допустимых сбросов, лимитам на сбросы, рассчитанная применительно к видам централизованных систем водоотведения раздельно для централизованной общесплавной (бытовой) и централизованной ливневой систем водоотведения </t>
  </si>
  <si>
    <t>показатель надежности и бесперебойности централизованной системы водоотведения</t>
  </si>
  <si>
    <t>(должность)</t>
  </si>
  <si>
    <t>(ФИО, подпись)</t>
  </si>
  <si>
    <t>* План мероприятий по энергосбережению и повышению энергетической эффективности организацией не представлен</t>
  </si>
  <si>
    <t xml:space="preserve">Отклонение </t>
  </si>
  <si>
    <t>Ремонт участка канализационной сети от КК-430 до КК-431 по ул.Октябрьская г.Билибино</t>
  </si>
  <si>
    <t>Фактические затраты при выполнении работ по договорам ГПХ (при планировании работ была учтена сметная стоимость материалов)</t>
  </si>
  <si>
    <t>Работы не  выполнены по причине отсутствия подрядчиков с необходимой квалификацей и допуском к указанным работам, выданным СРО.</t>
  </si>
  <si>
    <t>Снижение проливов холодной и горячей воды в канализационную сеть привело к увеличению концентраци загрязняющих веществ при неизменных категориях потребителей (снизилось сверхнормативное потребление ХВС и ГВС населением в МКД, оборудованных коллективными приборами учета)</t>
  </si>
  <si>
    <t>Снижение проливов холодной и горячей воды в канализационную сеть привело к увеличению концентраци загрязняющих веществ при неизменных категориях потребителей (снизились потери воды).</t>
  </si>
  <si>
    <t>Ремонт канализ. выпуска от д. 7 по ул. Ленина до КК-203</t>
  </si>
  <si>
    <t>В связи с отсутствием нормативов допустимых сбросов для объектов III категории опасности вывить несоответствие не представляется возможным (письмо прилагаем).</t>
  </si>
  <si>
    <t>В связи с отсутствием нормативов допустимых сбросов для объектов III категории опасности,  вывить несоответствие не представляется возможным (письмо прилагаем).</t>
  </si>
  <si>
    <t>Билибино</t>
  </si>
  <si>
    <t>Анюйск</t>
  </si>
  <si>
    <t>1. Фактические затраты при выполнении работ по договорам ГПХ (при планировании работ была учтена сметная стоимость материалов).                                                   2. В связи с отсутствием достаточного объема материалов работы по ремонту участка сетей холодного водоснабжения перенесены на 2021 г. (план рем. работ прилагается).</t>
  </si>
  <si>
    <t xml:space="preserve">Ремонтные работы на сетях водоотведения не выполнены по причине отсутствия подрядчика. </t>
  </si>
  <si>
    <t>Руководитель организации</t>
  </si>
  <si>
    <t>С.И. Брычаев</t>
  </si>
  <si>
    <t>в сфере водоотведения за 2019-2021 годы</t>
  </si>
  <si>
    <t>Ремонт участка канализационной сети от КК-209 до КК-208 м-н Арктика</t>
  </si>
  <si>
    <t>Ремонт участка безнапорного канализационного коллектор</t>
  </si>
  <si>
    <t>Ремонт емкости для приема стоков</t>
  </si>
  <si>
    <t>Ремонтые работы выполнены по договорам подряда с физическими лицами. При планировании работ была учтена сметная стоимость материалов и накладные расходы. Мероприятия предусмотрены планом мероприятий по подготовке объектов ЖКХ, социальной сферы Билибинского муниципального района к эксплуатации в осенне-зимний приод 2021-2022 годов</t>
  </si>
  <si>
    <t>2.2.</t>
  </si>
  <si>
    <t>Снижение объемов сточных вод обусловлено значительным уменьшением объемов потребления собственными цехами  - на 59,9 тыс. куб.м., а также снижение объемов, принятых от потребителей - на 9,3 тыс. куб.м.</t>
  </si>
  <si>
    <t>Проб отобрано больше, чем запланировано в целях усиления контроля.</t>
  </si>
  <si>
    <t>Снижение объемов сточных вод обусловлено уменьшением объемов, принятых от потребителей - на 3,9 тыс. куб.м.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</si>
</sst>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-;\-* #,##0_-;_-* &quot;-&quot;_-;_-@_-"/>
    <numFmt numFmtId="181" formatCode="_-* #,##0.00_-;\-* #,##0.00_-;_-* &quot;-&quot;??_-;_-@_-"/>
    <numFmt numFmtId="182" formatCode="0.0"/>
    <numFmt numFmtId="183" formatCode="#,##0.0"/>
    <numFmt numFmtId="184" formatCode="0.000"/>
    <numFmt numFmtId="185" formatCode="#,##0.000"/>
    <numFmt numFmtId="186" formatCode="0.0000"/>
    <numFmt numFmtId="187" formatCode="0.00000"/>
    <numFmt numFmtId="188" formatCode="0.0000000"/>
    <numFmt numFmtId="189" formatCode="0.000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color indexed="12"/>
      <name val="Times New Roman"/>
      <family val="1"/>
    </font>
    <font>
      <sz val="12"/>
      <color indexed="12"/>
      <name val="Calibri"/>
      <family val="2"/>
    </font>
    <font>
      <b/>
      <sz val="10"/>
      <name val="Helv"/>
      <family val="0"/>
    </font>
    <font>
      <sz val="10"/>
      <color indexed="12"/>
      <name val="Helv"/>
      <family val="0"/>
    </font>
    <font>
      <sz val="9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/>
      <bottom style="hair"/>
    </border>
    <border>
      <left style="hair"/>
      <right>
        <color indexed="63"/>
      </right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thin"/>
      <bottom style="hair"/>
    </border>
    <border>
      <left/>
      <right>
        <color indexed="63"/>
      </right>
      <top style="thin"/>
      <bottom style="hair"/>
    </border>
    <border>
      <left style="thin"/>
      <right style="thin"/>
      <top/>
      <bottom style="hair"/>
    </border>
    <border>
      <left/>
      <right style="thin"/>
      <top style="hair"/>
      <bottom style="thin"/>
    </border>
    <border>
      <left/>
      <right>
        <color indexed="63"/>
      </right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" fillId="0" borderId="0">
      <alignment/>
      <protection/>
    </xf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497">
    <xf numFmtId="0" fontId="0" fillId="0" borderId="0" xfId="0" applyAlignment="1">
      <alignment/>
    </xf>
    <xf numFmtId="0" fontId="9" fillId="0" borderId="0" xfId="0" applyFont="1" applyAlignment="1">
      <alignment/>
    </xf>
    <xf numFmtId="0" fontId="3" fillId="0" borderId="10" xfId="55" applyFont="1" applyBorder="1" applyAlignment="1">
      <alignment/>
      <protection/>
    </xf>
    <xf numFmtId="0" fontId="3" fillId="0" borderId="0" xfId="55" applyFont="1" applyBorder="1" applyAlignment="1">
      <alignment horizontal="left" wrapText="1"/>
      <protection/>
    </xf>
    <xf numFmtId="0" fontId="6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3" fillId="0" borderId="10" xfId="55" applyFont="1" applyBorder="1" applyAlignment="1">
      <alignment horizontal="left" vertical="center" wrapText="1"/>
      <protection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2" xfId="55" applyFont="1" applyBorder="1" applyAlignment="1">
      <alignment horizontal="center" vertical="center" wrapText="1"/>
      <protection/>
    </xf>
    <xf numFmtId="0" fontId="3" fillId="0" borderId="12" xfId="55" applyFont="1" applyBorder="1" applyAlignment="1">
      <alignment horizontal="left" vertical="center" wrapText="1"/>
      <protection/>
    </xf>
    <xf numFmtId="0" fontId="6" fillId="0" borderId="0" xfId="0" applyFont="1" applyFill="1" applyAlignment="1">
      <alignment/>
    </xf>
    <xf numFmtId="182" fontId="6" fillId="0" borderId="0" xfId="0" applyNumberFormat="1" applyFont="1" applyFill="1" applyAlignment="1">
      <alignment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182" fontId="3" fillId="32" borderId="12" xfId="55" applyNumberFormat="1" applyFont="1" applyFill="1" applyBorder="1" applyAlignment="1">
      <alignment horizontal="center" vertical="center" wrapText="1"/>
      <protection/>
    </xf>
    <xf numFmtId="0" fontId="8" fillId="0" borderId="0" xfId="59" applyFont="1">
      <alignment/>
      <protection/>
    </xf>
    <xf numFmtId="0" fontId="11" fillId="0" borderId="0" xfId="59" applyFont="1">
      <alignment/>
      <protection/>
    </xf>
    <xf numFmtId="0" fontId="8" fillId="0" borderId="10" xfId="59" applyFont="1" applyBorder="1" applyAlignment="1">
      <alignment horizontal="left" vertical="center" wrapText="1"/>
      <protection/>
    </xf>
    <xf numFmtId="0" fontId="8" fillId="0" borderId="0" xfId="59" applyFont="1" applyBorder="1" applyAlignment="1">
      <alignment horizontal="left" vertical="center" wrapText="1"/>
      <protection/>
    </xf>
    <xf numFmtId="0" fontId="3" fillId="0" borderId="0" xfId="55" applyFont="1" applyBorder="1" applyAlignment="1">
      <alignment horizontal="left" vertical="center"/>
      <protection/>
    </xf>
    <xf numFmtId="0" fontId="10" fillId="0" borderId="0" xfId="59" applyFont="1">
      <alignment/>
      <protection/>
    </xf>
    <xf numFmtId="0" fontId="3" fillId="0" borderId="0" xfId="55" applyFont="1" applyBorder="1" applyAlignment="1">
      <alignment horizontal="left"/>
      <protection/>
    </xf>
    <xf numFmtId="0" fontId="10" fillId="0" borderId="0" xfId="59" applyFont="1" applyBorder="1" applyAlignment="1">
      <alignment horizontal="left"/>
      <protection/>
    </xf>
    <xf numFmtId="0" fontId="3" fillId="0" borderId="10" xfId="55" applyFont="1" applyBorder="1" applyAlignment="1">
      <alignment horizontal="left" vertical="center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7" xfId="55" applyFont="1" applyBorder="1" applyAlignment="1">
      <alignment horizontal="center" vertical="center" wrapText="1"/>
      <protection/>
    </xf>
    <xf numFmtId="0" fontId="3" fillId="0" borderId="18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/>
      <protection/>
    </xf>
    <xf numFmtId="0" fontId="3" fillId="0" borderId="13" xfId="55" applyFont="1" applyBorder="1" applyAlignment="1">
      <alignment horizontal="center" vertical="center" wrapText="1"/>
      <protection/>
    </xf>
    <xf numFmtId="0" fontId="13" fillId="0" borderId="19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9" fillId="0" borderId="19" xfId="0" applyFont="1" applyBorder="1" applyAlignment="1">
      <alignment/>
    </xf>
    <xf numFmtId="0" fontId="10" fillId="0" borderId="20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 wrapText="1"/>
    </xf>
    <xf numFmtId="0" fontId="15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/>
    </xf>
    <xf numFmtId="0" fontId="8" fillId="0" borderId="0" xfId="59" applyFont="1" applyAlignment="1">
      <alignment horizontal="center"/>
      <protection/>
    </xf>
    <xf numFmtId="0" fontId="16" fillId="0" borderId="0" xfId="59" applyFont="1" applyBorder="1" applyAlignment="1">
      <alignment horizontal="center"/>
      <protection/>
    </xf>
    <xf numFmtId="183" fontId="3" fillId="0" borderId="12" xfId="55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183" fontId="8" fillId="0" borderId="0" xfId="0" applyNumberFormat="1" applyFont="1" applyAlignment="1">
      <alignment horizontal="center"/>
    </xf>
    <xf numFmtId="182" fontId="3" fillId="32" borderId="10" xfId="55" applyNumberFormat="1" applyFont="1" applyFill="1" applyBorder="1" applyAlignment="1">
      <alignment horizontal="center" vertical="center" wrapText="1"/>
      <protection/>
    </xf>
    <xf numFmtId="184" fontId="6" fillId="0" borderId="0" xfId="0" applyNumberFormat="1" applyFont="1" applyAlignment="1">
      <alignment/>
    </xf>
    <xf numFmtId="2" fontId="3" fillId="0" borderId="16" xfId="0" applyNumberFormat="1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/>
    </xf>
    <xf numFmtId="183" fontId="3" fillId="0" borderId="16" xfId="55" applyNumberFormat="1" applyFont="1" applyBorder="1" applyAlignment="1">
      <alignment horizontal="center" vertical="center" wrapText="1"/>
      <protection/>
    </xf>
    <xf numFmtId="182" fontId="3" fillId="32" borderId="16" xfId="55" applyNumberFormat="1" applyFont="1" applyFill="1" applyBorder="1" applyAlignment="1">
      <alignment horizontal="center" vertical="center" wrapText="1"/>
      <protection/>
    </xf>
    <xf numFmtId="183" fontId="3" fillId="32" borderId="12" xfId="55" applyNumberFormat="1" applyFont="1" applyFill="1" applyBorder="1" applyAlignment="1">
      <alignment horizontal="center" vertical="center" wrapText="1"/>
      <protection/>
    </xf>
    <xf numFmtId="183" fontId="3" fillId="32" borderId="16" xfId="55" applyNumberFormat="1" applyFont="1" applyFill="1" applyBorder="1" applyAlignment="1">
      <alignment horizontal="center" vertical="center" wrapText="1"/>
      <protection/>
    </xf>
    <xf numFmtId="0" fontId="19" fillId="0" borderId="10" xfId="55" applyFont="1" applyBorder="1" applyAlignment="1">
      <alignment horizontal="center" vertical="center" wrapText="1"/>
      <protection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33" borderId="0" xfId="0" applyFont="1" applyFill="1" applyAlignment="1">
      <alignment/>
    </xf>
    <xf numFmtId="0" fontId="6" fillId="33" borderId="0" xfId="0" applyFont="1" applyFill="1" applyAlignment="1">
      <alignment/>
    </xf>
    <xf numFmtId="185" fontId="14" fillId="0" borderId="0" xfId="0" applyNumberFormat="1" applyFont="1" applyAlignment="1">
      <alignment/>
    </xf>
    <xf numFmtId="185" fontId="64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183" fontId="65" fillId="32" borderId="12" xfId="55" applyNumberFormat="1" applyFont="1" applyFill="1" applyBorder="1" applyAlignment="1">
      <alignment horizontal="center" vertical="center" wrapText="1"/>
      <protection/>
    </xf>
    <xf numFmtId="183" fontId="65" fillId="32" borderId="16" xfId="55" applyNumberFormat="1" applyFont="1" applyFill="1" applyBorder="1" applyAlignment="1">
      <alignment horizontal="center" vertical="center" wrapText="1"/>
      <protection/>
    </xf>
    <xf numFmtId="0" fontId="66" fillId="34" borderId="10" xfId="0" applyFont="1" applyFill="1" applyBorder="1" applyAlignment="1">
      <alignment horizontal="center" vertical="center" wrapText="1"/>
    </xf>
    <xf numFmtId="0" fontId="67" fillId="34" borderId="13" xfId="0" applyFont="1" applyFill="1" applyBorder="1" applyAlignment="1">
      <alignment horizontal="center" vertical="center" wrapText="1"/>
    </xf>
    <xf numFmtId="0" fontId="67" fillId="34" borderId="10" xfId="0" applyFont="1" applyFill="1" applyBorder="1" applyAlignment="1">
      <alignment horizontal="center" vertical="center" wrapText="1"/>
    </xf>
    <xf numFmtId="0" fontId="65" fillId="34" borderId="12" xfId="0" applyFont="1" applyFill="1" applyBorder="1" applyAlignment="1">
      <alignment horizontal="justify" vertical="top" wrapText="1"/>
    </xf>
    <xf numFmtId="0" fontId="65" fillId="34" borderId="21" xfId="0" applyFont="1" applyFill="1" applyBorder="1" applyAlignment="1">
      <alignment horizontal="center" vertical="center" wrapText="1"/>
    </xf>
    <xf numFmtId="183" fontId="65" fillId="34" borderId="22" xfId="0" applyNumberFormat="1" applyFont="1" applyFill="1" applyBorder="1" applyAlignment="1">
      <alignment horizontal="center" vertical="center" wrapText="1"/>
    </xf>
    <xf numFmtId="183" fontId="65" fillId="34" borderId="23" xfId="0" applyNumberFormat="1" applyFont="1" applyFill="1" applyBorder="1" applyAlignment="1">
      <alignment horizontal="center" vertical="center"/>
    </xf>
    <xf numFmtId="183" fontId="65" fillId="34" borderId="24" xfId="0" applyNumberFormat="1" applyFont="1" applyFill="1" applyBorder="1" applyAlignment="1">
      <alignment horizontal="center" vertical="center" wrapText="1"/>
    </xf>
    <xf numFmtId="182" fontId="65" fillId="34" borderId="12" xfId="0" applyNumberFormat="1" applyFont="1" applyFill="1" applyBorder="1" applyAlignment="1">
      <alignment horizontal="center" vertical="center" wrapText="1"/>
    </xf>
    <xf numFmtId="182" fontId="65" fillId="34" borderId="25" xfId="0" applyNumberFormat="1" applyFont="1" applyFill="1" applyBorder="1" applyAlignment="1">
      <alignment horizontal="center" vertical="center" wrapText="1"/>
    </xf>
    <xf numFmtId="182" fontId="65" fillId="34" borderId="26" xfId="0" applyNumberFormat="1" applyFont="1" applyFill="1" applyBorder="1" applyAlignment="1">
      <alignment horizontal="center" vertical="center" wrapText="1"/>
    </xf>
    <xf numFmtId="182" fontId="65" fillId="34" borderId="23" xfId="0" applyNumberFormat="1" applyFont="1" applyFill="1" applyBorder="1" applyAlignment="1">
      <alignment horizontal="center" vertical="center"/>
    </xf>
    <xf numFmtId="182" fontId="65" fillId="34" borderId="24" xfId="0" applyNumberFormat="1" applyFont="1" applyFill="1" applyBorder="1" applyAlignment="1">
      <alignment horizontal="center" vertical="center" wrapText="1"/>
    </xf>
    <xf numFmtId="182" fontId="65" fillId="34" borderId="27" xfId="0" applyNumberFormat="1" applyFont="1" applyFill="1" applyBorder="1" applyAlignment="1">
      <alignment horizontal="center" vertical="center" wrapText="1"/>
    </xf>
    <xf numFmtId="182" fontId="65" fillId="34" borderId="26" xfId="0" applyNumberFormat="1" applyFont="1" applyFill="1" applyBorder="1" applyAlignment="1">
      <alignment horizontal="center" vertical="center"/>
    </xf>
    <xf numFmtId="182" fontId="65" fillId="34" borderId="28" xfId="0" applyNumberFormat="1" applyFont="1" applyFill="1" applyBorder="1" applyAlignment="1">
      <alignment horizontal="center" vertical="center" wrapText="1"/>
    </xf>
    <xf numFmtId="0" fontId="65" fillId="34" borderId="29" xfId="0" applyFont="1" applyFill="1" applyBorder="1" applyAlignment="1">
      <alignment horizontal="justify" vertical="top" wrapText="1"/>
    </xf>
    <xf numFmtId="0" fontId="65" fillId="34" borderId="29" xfId="0" applyFont="1" applyFill="1" applyBorder="1" applyAlignment="1">
      <alignment horizontal="center" vertical="center" wrapText="1"/>
    </xf>
    <xf numFmtId="183" fontId="65" fillId="34" borderId="30" xfId="0" applyNumberFormat="1" applyFont="1" applyFill="1" applyBorder="1" applyAlignment="1">
      <alignment horizontal="center" vertical="center"/>
    </xf>
    <xf numFmtId="182" fontId="65" fillId="34" borderId="14" xfId="0" applyNumberFormat="1" applyFont="1" applyFill="1" applyBorder="1" applyAlignment="1">
      <alignment horizontal="center" vertical="center" wrapText="1"/>
    </xf>
    <xf numFmtId="182" fontId="65" fillId="34" borderId="31" xfId="0" applyNumberFormat="1" applyFont="1" applyFill="1" applyBorder="1" applyAlignment="1">
      <alignment horizontal="center" vertical="center" wrapText="1"/>
    </xf>
    <xf numFmtId="182" fontId="65" fillId="34" borderId="23" xfId="0" applyNumberFormat="1" applyFont="1" applyFill="1" applyBorder="1" applyAlignment="1">
      <alignment horizontal="center" vertical="center" wrapText="1"/>
    </xf>
    <xf numFmtId="182" fontId="65" fillId="34" borderId="30" xfId="0" applyNumberFormat="1" applyFont="1" applyFill="1" applyBorder="1" applyAlignment="1">
      <alignment horizontal="center" vertical="center"/>
    </xf>
    <xf numFmtId="182" fontId="65" fillId="34" borderId="22" xfId="0" applyNumberFormat="1" applyFont="1" applyFill="1" applyBorder="1" applyAlignment="1">
      <alignment horizontal="center" vertical="center"/>
    </xf>
    <xf numFmtId="182" fontId="65" fillId="34" borderId="32" xfId="0" applyNumberFormat="1" applyFont="1" applyFill="1" applyBorder="1" applyAlignment="1">
      <alignment horizontal="center" vertical="center"/>
    </xf>
    <xf numFmtId="182" fontId="65" fillId="34" borderId="31" xfId="0" applyNumberFormat="1" applyFont="1" applyFill="1" applyBorder="1" applyAlignment="1">
      <alignment horizontal="center" vertical="center"/>
    </xf>
    <xf numFmtId="0" fontId="65" fillId="34" borderId="14" xfId="0" applyFont="1" applyFill="1" applyBorder="1" applyAlignment="1">
      <alignment horizontal="justify" vertical="top" wrapText="1"/>
    </xf>
    <xf numFmtId="0" fontId="65" fillId="34" borderId="33" xfId="0" applyFont="1" applyFill="1" applyBorder="1" applyAlignment="1">
      <alignment horizontal="center" vertical="center" wrapText="1"/>
    </xf>
    <xf numFmtId="182" fontId="65" fillId="34" borderId="22" xfId="0" applyNumberFormat="1" applyFont="1" applyFill="1" applyBorder="1" applyAlignment="1">
      <alignment horizontal="center" vertical="center" wrapText="1"/>
    </xf>
    <xf numFmtId="182" fontId="65" fillId="34" borderId="30" xfId="0" applyNumberFormat="1" applyFont="1" applyFill="1" applyBorder="1" applyAlignment="1">
      <alignment horizontal="center" vertical="center" wrapText="1"/>
    </xf>
    <xf numFmtId="182" fontId="65" fillId="34" borderId="14" xfId="0" applyNumberFormat="1" applyFont="1" applyFill="1" applyBorder="1" applyAlignment="1">
      <alignment horizontal="left" vertical="center" wrapText="1"/>
    </xf>
    <xf numFmtId="182" fontId="65" fillId="34" borderId="34" xfId="0" applyNumberFormat="1" applyFont="1" applyFill="1" applyBorder="1" applyAlignment="1">
      <alignment horizontal="left" vertical="center" wrapText="1"/>
    </xf>
    <xf numFmtId="182" fontId="65" fillId="34" borderId="32" xfId="0" applyNumberFormat="1" applyFont="1" applyFill="1" applyBorder="1" applyAlignment="1">
      <alignment horizontal="center" vertical="center" wrapText="1"/>
    </xf>
    <xf numFmtId="182" fontId="65" fillId="34" borderId="35" xfId="0" applyNumberFormat="1" applyFont="1" applyFill="1" applyBorder="1" applyAlignment="1">
      <alignment horizontal="left" vertical="center" wrapText="1"/>
    </xf>
    <xf numFmtId="0" fontId="65" fillId="34" borderId="33" xfId="0" applyFont="1" applyFill="1" applyBorder="1" applyAlignment="1">
      <alignment horizontal="justify" vertical="top" wrapText="1"/>
    </xf>
    <xf numFmtId="0" fontId="65" fillId="34" borderId="14" xfId="0" applyFont="1" applyFill="1" applyBorder="1" applyAlignment="1">
      <alignment horizontal="center" vertical="center" wrapText="1"/>
    </xf>
    <xf numFmtId="0" fontId="65" fillId="34" borderId="22" xfId="0" applyFont="1" applyFill="1" applyBorder="1" applyAlignment="1">
      <alignment horizontal="center" vertical="center" wrapText="1"/>
    </xf>
    <xf numFmtId="0" fontId="65" fillId="34" borderId="23" xfId="0" applyFont="1" applyFill="1" applyBorder="1" applyAlignment="1">
      <alignment horizontal="center" vertical="center"/>
    </xf>
    <xf numFmtId="0" fontId="65" fillId="34" borderId="31" xfId="0" applyFont="1" applyFill="1" applyBorder="1" applyAlignment="1">
      <alignment horizontal="center" vertical="center" wrapText="1"/>
    </xf>
    <xf numFmtId="0" fontId="65" fillId="34" borderId="14" xfId="0" applyFont="1" applyFill="1" applyBorder="1" applyAlignment="1">
      <alignment horizontal="left" vertical="center" wrapText="1"/>
    </xf>
    <xf numFmtId="0" fontId="65" fillId="34" borderId="23" xfId="0" applyFont="1" applyFill="1" applyBorder="1" applyAlignment="1">
      <alignment horizontal="center" vertical="center" wrapText="1"/>
    </xf>
    <xf numFmtId="0" fontId="65" fillId="34" borderId="30" xfId="0" applyFont="1" applyFill="1" applyBorder="1" applyAlignment="1">
      <alignment horizontal="center" vertical="center"/>
    </xf>
    <xf numFmtId="0" fontId="65" fillId="34" borderId="22" xfId="0" applyFont="1" applyFill="1" applyBorder="1" applyAlignment="1">
      <alignment horizontal="center" vertical="center"/>
    </xf>
    <xf numFmtId="0" fontId="65" fillId="34" borderId="32" xfId="0" applyFont="1" applyFill="1" applyBorder="1" applyAlignment="1">
      <alignment horizontal="center" vertical="center"/>
    </xf>
    <xf numFmtId="0" fontId="65" fillId="34" borderId="36" xfId="0" applyFont="1" applyFill="1" applyBorder="1" applyAlignment="1">
      <alignment horizontal="justify" vertical="top" wrapText="1"/>
    </xf>
    <xf numFmtId="0" fontId="65" fillId="34" borderId="36" xfId="0" applyFont="1" applyFill="1" applyBorder="1" applyAlignment="1">
      <alignment horizontal="center" vertical="center" wrapText="1"/>
    </xf>
    <xf numFmtId="1" fontId="65" fillId="34" borderId="37" xfId="0" applyNumberFormat="1" applyFont="1" applyFill="1" applyBorder="1" applyAlignment="1">
      <alignment horizontal="center" vertical="center" wrapText="1"/>
    </xf>
    <xf numFmtId="1" fontId="65" fillId="34" borderId="38" xfId="0" applyNumberFormat="1" applyFont="1" applyFill="1" applyBorder="1" applyAlignment="1">
      <alignment horizontal="center" vertical="center"/>
    </xf>
    <xf numFmtId="1" fontId="65" fillId="34" borderId="39" xfId="0" applyNumberFormat="1" applyFont="1" applyFill="1" applyBorder="1" applyAlignment="1">
      <alignment horizontal="center" vertical="center"/>
    </xf>
    <xf numFmtId="1" fontId="65" fillId="34" borderId="16" xfId="0" applyNumberFormat="1" applyFont="1" applyFill="1" applyBorder="1" applyAlignment="1">
      <alignment horizontal="center" vertical="center" wrapText="1"/>
    </xf>
    <xf numFmtId="1" fontId="65" fillId="34" borderId="40" xfId="0" applyNumberFormat="1" applyFont="1" applyFill="1" applyBorder="1" applyAlignment="1">
      <alignment horizontal="center" vertical="center" wrapText="1"/>
    </xf>
    <xf numFmtId="1" fontId="65" fillId="34" borderId="38" xfId="0" applyNumberFormat="1" applyFont="1" applyFill="1" applyBorder="1" applyAlignment="1">
      <alignment horizontal="center" vertical="center" wrapText="1"/>
    </xf>
    <xf numFmtId="1" fontId="65" fillId="34" borderId="23" xfId="0" applyNumberFormat="1" applyFont="1" applyFill="1" applyBorder="1" applyAlignment="1">
      <alignment horizontal="center" vertical="center" wrapText="1"/>
    </xf>
    <xf numFmtId="1" fontId="65" fillId="34" borderId="37" xfId="0" applyNumberFormat="1" applyFont="1" applyFill="1" applyBorder="1" applyAlignment="1">
      <alignment horizontal="center" vertical="center"/>
    </xf>
    <xf numFmtId="1" fontId="65" fillId="34" borderId="41" xfId="0" applyNumberFormat="1" applyFont="1" applyFill="1" applyBorder="1" applyAlignment="1">
      <alignment horizontal="center" vertical="center" wrapText="1"/>
    </xf>
    <xf numFmtId="1" fontId="65" fillId="34" borderId="40" xfId="0" applyNumberFormat="1" applyFont="1" applyFill="1" applyBorder="1" applyAlignment="1">
      <alignment horizontal="center" vertical="center"/>
    </xf>
    <xf numFmtId="1" fontId="65" fillId="34" borderId="41" xfId="0" applyNumberFormat="1" applyFont="1" applyFill="1" applyBorder="1" applyAlignment="1">
      <alignment horizontal="center" vertical="center"/>
    </xf>
    <xf numFmtId="0" fontId="65" fillId="34" borderId="42" xfId="0" applyFont="1" applyFill="1" applyBorder="1" applyAlignment="1">
      <alignment horizontal="left" vertical="top" wrapText="1"/>
    </xf>
    <xf numFmtId="0" fontId="65" fillId="34" borderId="12" xfId="0" applyFont="1" applyFill="1" applyBorder="1" applyAlignment="1">
      <alignment horizontal="center" vertical="center" wrapText="1"/>
    </xf>
    <xf numFmtId="0" fontId="65" fillId="34" borderId="27" xfId="0" applyFont="1" applyFill="1" applyBorder="1" applyAlignment="1">
      <alignment horizontal="center" vertical="center" wrapText="1"/>
    </xf>
    <xf numFmtId="0" fontId="65" fillId="34" borderId="25" xfId="0" applyFont="1" applyFill="1" applyBorder="1" applyAlignment="1">
      <alignment horizontal="center" vertical="center" wrapText="1"/>
    </xf>
    <xf numFmtId="0" fontId="65" fillId="34" borderId="43" xfId="0" applyFont="1" applyFill="1" applyBorder="1" applyAlignment="1">
      <alignment horizontal="center" vertical="center" wrapText="1"/>
    </xf>
    <xf numFmtId="0" fontId="65" fillId="34" borderId="26" xfId="0" applyFont="1" applyFill="1" applyBorder="1" applyAlignment="1">
      <alignment horizontal="center" vertical="center" wrapText="1"/>
    </xf>
    <xf numFmtId="0" fontId="65" fillId="34" borderId="26" xfId="0" applyFont="1" applyFill="1" applyBorder="1" applyAlignment="1">
      <alignment horizontal="center" vertical="center"/>
    </xf>
    <xf numFmtId="0" fontId="65" fillId="34" borderId="24" xfId="0" applyFont="1" applyFill="1" applyBorder="1" applyAlignment="1">
      <alignment horizontal="center" vertical="center"/>
    </xf>
    <xf numFmtId="0" fontId="65" fillId="34" borderId="27" xfId="0" applyFont="1" applyFill="1" applyBorder="1" applyAlignment="1">
      <alignment horizontal="center" vertical="center"/>
    </xf>
    <xf numFmtId="0" fontId="65" fillId="34" borderId="42" xfId="0" applyFont="1" applyFill="1" applyBorder="1" applyAlignment="1">
      <alignment horizontal="center" vertical="center" wrapText="1"/>
    </xf>
    <xf numFmtId="0" fontId="65" fillId="34" borderId="28" xfId="0" applyFont="1" applyFill="1" applyBorder="1" applyAlignment="1">
      <alignment horizontal="center" vertical="center"/>
    </xf>
    <xf numFmtId="0" fontId="65" fillId="34" borderId="35" xfId="0" applyFont="1" applyFill="1" applyBorder="1" applyAlignment="1">
      <alignment horizontal="left" vertical="top" wrapText="1"/>
    </xf>
    <xf numFmtId="0" fontId="65" fillId="34" borderId="44" xfId="0" applyFont="1" applyFill="1" applyBorder="1" applyAlignment="1">
      <alignment horizontal="center" vertical="top" wrapText="1"/>
    </xf>
    <xf numFmtId="0" fontId="65" fillId="34" borderId="22" xfId="0" applyFont="1" applyFill="1" applyBorder="1" applyAlignment="1">
      <alignment horizontal="center" vertical="top" wrapText="1"/>
    </xf>
    <xf numFmtId="0" fontId="65" fillId="34" borderId="31" xfId="0" applyFont="1" applyFill="1" applyBorder="1" applyAlignment="1">
      <alignment horizontal="center" vertical="top" wrapText="1"/>
    </xf>
    <xf numFmtId="0" fontId="65" fillId="34" borderId="34" xfId="0" applyFont="1" applyFill="1" applyBorder="1" applyAlignment="1">
      <alignment horizontal="center" vertical="top" wrapText="1"/>
    </xf>
    <xf numFmtId="0" fontId="65" fillId="34" borderId="14" xfId="0" applyFont="1" applyFill="1" applyBorder="1" applyAlignment="1">
      <alignment horizontal="center" vertical="top" wrapText="1"/>
    </xf>
    <xf numFmtId="0" fontId="65" fillId="34" borderId="23" xfId="0" applyFont="1" applyFill="1" applyBorder="1" applyAlignment="1">
      <alignment horizontal="center" vertical="top" wrapText="1"/>
    </xf>
    <xf numFmtId="0" fontId="65" fillId="34" borderId="30" xfId="0" applyFont="1" applyFill="1" applyBorder="1" applyAlignment="1">
      <alignment horizontal="center" vertical="top" wrapText="1"/>
    </xf>
    <xf numFmtId="0" fontId="65" fillId="34" borderId="35" xfId="0" applyFont="1" applyFill="1" applyBorder="1" applyAlignment="1">
      <alignment horizontal="center" vertical="top" wrapText="1"/>
    </xf>
    <xf numFmtId="0" fontId="65" fillId="34" borderId="32" xfId="0" applyFont="1" applyFill="1" applyBorder="1" applyAlignment="1">
      <alignment horizontal="center" vertical="top" wrapText="1"/>
    </xf>
    <xf numFmtId="0" fontId="65" fillId="34" borderId="45" xfId="0" applyFont="1" applyFill="1" applyBorder="1" applyAlignment="1">
      <alignment horizontal="left" vertical="top" wrapText="1"/>
    </xf>
    <xf numFmtId="0" fontId="65" fillId="34" borderId="16" xfId="0" applyFont="1" applyFill="1" applyBorder="1" applyAlignment="1">
      <alignment horizontal="center" vertical="center" wrapText="1"/>
    </xf>
    <xf numFmtId="184" fontId="65" fillId="34" borderId="37" xfId="0" applyNumberFormat="1" applyFont="1" applyFill="1" applyBorder="1" applyAlignment="1">
      <alignment horizontal="center" vertical="center" wrapText="1"/>
    </xf>
    <xf numFmtId="184" fontId="65" fillId="34" borderId="40" xfId="0" applyNumberFormat="1" applyFont="1" applyFill="1" applyBorder="1" applyAlignment="1">
      <alignment horizontal="center" vertical="center" wrapText="1"/>
    </xf>
    <xf numFmtId="184" fontId="65" fillId="34" borderId="46" xfId="0" applyNumberFormat="1" applyFont="1" applyFill="1" applyBorder="1" applyAlignment="1">
      <alignment horizontal="center" vertical="center" wrapText="1"/>
    </xf>
    <xf numFmtId="184" fontId="65" fillId="34" borderId="16" xfId="0" applyNumberFormat="1" applyFont="1" applyFill="1" applyBorder="1" applyAlignment="1">
      <alignment horizontal="center" vertical="center" wrapText="1"/>
    </xf>
    <xf numFmtId="184" fontId="65" fillId="34" borderId="38" xfId="0" applyNumberFormat="1" applyFont="1" applyFill="1" applyBorder="1" applyAlignment="1">
      <alignment horizontal="center" vertical="center" wrapText="1"/>
    </xf>
    <xf numFmtId="184" fontId="65" fillId="34" borderId="38" xfId="0" applyNumberFormat="1" applyFont="1" applyFill="1" applyBorder="1" applyAlignment="1">
      <alignment horizontal="center" vertical="center"/>
    </xf>
    <xf numFmtId="184" fontId="65" fillId="34" borderId="39" xfId="0" applyNumberFormat="1" applyFont="1" applyFill="1" applyBorder="1" applyAlignment="1">
      <alignment horizontal="center" vertical="center"/>
    </xf>
    <xf numFmtId="184" fontId="65" fillId="34" borderId="37" xfId="0" applyNumberFormat="1" applyFont="1" applyFill="1" applyBorder="1" applyAlignment="1">
      <alignment horizontal="center" vertical="center"/>
    </xf>
    <xf numFmtId="184" fontId="65" fillId="34" borderId="45" xfId="0" applyNumberFormat="1" applyFont="1" applyFill="1" applyBorder="1" applyAlignment="1">
      <alignment horizontal="center" vertical="center" wrapText="1"/>
    </xf>
    <xf numFmtId="184" fontId="65" fillId="34" borderId="41" xfId="0" applyNumberFormat="1" applyFont="1" applyFill="1" applyBorder="1" applyAlignment="1">
      <alignment horizontal="center" vertical="center"/>
    </xf>
    <xf numFmtId="0" fontId="65" fillId="34" borderId="44" xfId="0" applyFont="1" applyFill="1" applyBorder="1" applyAlignment="1">
      <alignment horizontal="justify" vertical="top" wrapText="1"/>
    </xf>
    <xf numFmtId="0" fontId="65" fillId="34" borderId="44" xfId="0" applyFont="1" applyFill="1" applyBorder="1" applyAlignment="1">
      <alignment horizontal="center" vertical="center" wrapText="1"/>
    </xf>
    <xf numFmtId="183" fontId="65" fillId="34" borderId="31" xfId="0" applyNumberFormat="1" applyFont="1" applyFill="1" applyBorder="1" applyAlignment="1">
      <alignment horizontal="center" vertical="center" wrapText="1"/>
    </xf>
    <xf numFmtId="183" fontId="65" fillId="34" borderId="43" xfId="0" applyNumberFormat="1" applyFont="1" applyFill="1" applyBorder="1" applyAlignment="1">
      <alignment horizontal="center" vertical="center" wrapText="1"/>
    </xf>
    <xf numFmtId="184" fontId="65" fillId="34" borderId="12" xfId="0" applyNumberFormat="1" applyFont="1" applyFill="1" applyBorder="1" applyAlignment="1">
      <alignment horizontal="center" vertical="center" wrapText="1"/>
    </xf>
    <xf numFmtId="184" fontId="65" fillId="34" borderId="25" xfId="0" applyNumberFormat="1" applyFont="1" applyFill="1" applyBorder="1" applyAlignment="1">
      <alignment horizontal="center" vertical="center" wrapText="1"/>
    </xf>
    <xf numFmtId="184" fontId="65" fillId="34" borderId="26" xfId="0" applyNumberFormat="1" applyFont="1" applyFill="1" applyBorder="1" applyAlignment="1">
      <alignment horizontal="center" vertical="center" wrapText="1"/>
    </xf>
    <xf numFmtId="2" fontId="65" fillId="34" borderId="26" xfId="0" applyNumberFormat="1" applyFont="1" applyFill="1" applyBorder="1" applyAlignment="1">
      <alignment horizontal="center" vertical="center"/>
    </xf>
    <xf numFmtId="2" fontId="65" fillId="34" borderId="24" xfId="0" applyNumberFormat="1" applyFont="1" applyFill="1" applyBorder="1" applyAlignment="1">
      <alignment horizontal="center" vertical="center"/>
    </xf>
    <xf numFmtId="2" fontId="65" fillId="34" borderId="27" xfId="0" applyNumberFormat="1" applyFont="1" applyFill="1" applyBorder="1" applyAlignment="1">
      <alignment horizontal="center" vertical="center"/>
    </xf>
    <xf numFmtId="2" fontId="65" fillId="34" borderId="28" xfId="0" applyNumberFormat="1" applyFont="1" applyFill="1" applyBorder="1" applyAlignment="1">
      <alignment horizontal="center" vertical="center"/>
    </xf>
    <xf numFmtId="183" fontId="65" fillId="34" borderId="34" xfId="0" applyNumberFormat="1" applyFont="1" applyFill="1" applyBorder="1" applyAlignment="1">
      <alignment horizontal="center" vertical="top" wrapText="1"/>
    </xf>
    <xf numFmtId="2" fontId="65" fillId="34" borderId="23" xfId="0" applyNumberFormat="1" applyFont="1" applyFill="1" applyBorder="1" applyAlignment="1">
      <alignment horizontal="center" vertical="center"/>
    </xf>
    <xf numFmtId="2" fontId="65" fillId="34" borderId="30" xfId="0" applyNumberFormat="1" applyFont="1" applyFill="1" applyBorder="1" applyAlignment="1">
      <alignment horizontal="center" vertical="center"/>
    </xf>
    <xf numFmtId="2" fontId="65" fillId="34" borderId="22" xfId="0" applyNumberFormat="1" applyFont="1" applyFill="1" applyBorder="1" applyAlignment="1">
      <alignment horizontal="center" vertical="center"/>
    </xf>
    <xf numFmtId="2" fontId="65" fillId="34" borderId="32" xfId="0" applyNumberFormat="1" applyFont="1" applyFill="1" applyBorder="1" applyAlignment="1">
      <alignment horizontal="center" vertical="center"/>
    </xf>
    <xf numFmtId="0" fontId="65" fillId="34" borderId="13" xfId="0" applyFont="1" applyFill="1" applyBorder="1" applyAlignment="1">
      <alignment horizontal="justify" vertical="top" wrapText="1"/>
    </xf>
    <xf numFmtId="183" fontId="65" fillId="34" borderId="37" xfId="0" applyNumberFormat="1" applyFont="1" applyFill="1" applyBorder="1" applyAlignment="1">
      <alignment horizontal="center" vertical="center" wrapText="1"/>
    </xf>
    <xf numFmtId="183" fontId="65" fillId="34" borderId="40" xfId="0" applyNumberFormat="1" applyFont="1" applyFill="1" applyBorder="1" applyAlignment="1">
      <alignment horizontal="center" vertical="center" wrapText="1"/>
    </xf>
    <xf numFmtId="183" fontId="65" fillId="34" borderId="46" xfId="0" applyNumberFormat="1" applyFont="1" applyFill="1" applyBorder="1" applyAlignment="1">
      <alignment horizontal="center" vertical="center" wrapText="1"/>
    </xf>
    <xf numFmtId="182" fontId="65" fillId="34" borderId="16" xfId="0" applyNumberFormat="1" applyFont="1" applyFill="1" applyBorder="1" applyAlignment="1">
      <alignment horizontal="center" vertical="center" wrapText="1"/>
    </xf>
    <xf numFmtId="182" fontId="65" fillId="34" borderId="40" xfId="0" applyNumberFormat="1" applyFont="1" applyFill="1" applyBorder="1" applyAlignment="1">
      <alignment horizontal="center" vertical="center" wrapText="1"/>
    </xf>
    <xf numFmtId="182" fontId="65" fillId="34" borderId="38" xfId="0" applyNumberFormat="1" applyFont="1" applyFill="1" applyBorder="1" applyAlignment="1">
      <alignment horizontal="center" vertical="center" wrapText="1"/>
    </xf>
    <xf numFmtId="2" fontId="65" fillId="34" borderId="38" xfId="0" applyNumberFormat="1" applyFont="1" applyFill="1" applyBorder="1" applyAlignment="1">
      <alignment horizontal="center" vertical="center"/>
    </xf>
    <xf numFmtId="2" fontId="65" fillId="34" borderId="39" xfId="0" applyNumberFormat="1" applyFont="1" applyFill="1" applyBorder="1" applyAlignment="1">
      <alignment horizontal="center" vertical="center"/>
    </xf>
    <xf numFmtId="2" fontId="65" fillId="34" borderId="37" xfId="0" applyNumberFormat="1" applyFont="1" applyFill="1" applyBorder="1" applyAlignment="1">
      <alignment horizontal="center" vertical="center"/>
    </xf>
    <xf numFmtId="2" fontId="65" fillId="34" borderId="41" xfId="0" applyNumberFormat="1" applyFont="1" applyFill="1" applyBorder="1" applyAlignment="1">
      <alignment horizontal="center" vertical="center"/>
    </xf>
    <xf numFmtId="0" fontId="65" fillId="0" borderId="10" xfId="55" applyFont="1" applyBorder="1" applyAlignment="1">
      <alignment horizontal="center" vertical="center" wrapText="1"/>
      <protection/>
    </xf>
    <xf numFmtId="0" fontId="65" fillId="0" borderId="17" xfId="55" applyFont="1" applyBorder="1" applyAlignment="1">
      <alignment horizontal="center" vertical="center" wrapText="1"/>
      <protection/>
    </xf>
    <xf numFmtId="0" fontId="68" fillId="0" borderId="10" xfId="0" applyFont="1" applyBorder="1" applyAlignment="1">
      <alignment/>
    </xf>
    <xf numFmtId="0" fontId="65" fillId="0" borderId="10" xfId="55" applyFont="1" applyBorder="1" applyAlignment="1">
      <alignment horizontal="center"/>
      <protection/>
    </xf>
    <xf numFmtId="0" fontId="65" fillId="0" borderId="10" xfId="55" applyFont="1" applyBorder="1" applyAlignment="1">
      <alignment/>
      <protection/>
    </xf>
    <xf numFmtId="0" fontId="65" fillId="34" borderId="18" xfId="55" applyFont="1" applyFill="1" applyBorder="1" applyAlignment="1">
      <alignment horizontal="center" vertical="center" wrapText="1"/>
      <protection/>
    </xf>
    <xf numFmtId="0" fontId="65" fillId="34" borderId="10" xfId="55" applyFont="1" applyFill="1" applyBorder="1" applyAlignment="1">
      <alignment horizontal="center" vertical="center" wrapText="1"/>
      <protection/>
    </xf>
    <xf numFmtId="0" fontId="65" fillId="34" borderId="17" xfId="55" applyFont="1" applyFill="1" applyBorder="1" applyAlignment="1">
      <alignment horizontal="center" vertical="center" wrapText="1"/>
      <protection/>
    </xf>
    <xf numFmtId="0" fontId="69" fillId="34" borderId="10" xfId="55" applyFont="1" applyFill="1" applyBorder="1" applyAlignment="1">
      <alignment horizontal="center" vertical="center" wrapText="1"/>
      <protection/>
    </xf>
    <xf numFmtId="0" fontId="65" fillId="34" borderId="10" xfId="55" applyFont="1" applyFill="1" applyBorder="1" applyAlignment="1">
      <alignment horizontal="left" vertical="center" wrapText="1"/>
      <protection/>
    </xf>
    <xf numFmtId="183" fontId="65" fillId="34" borderId="17" xfId="55" applyNumberFormat="1" applyFont="1" applyFill="1" applyBorder="1" applyAlignment="1">
      <alignment horizontal="center" vertical="center" wrapText="1"/>
      <protection/>
    </xf>
    <xf numFmtId="182" fontId="65" fillId="34" borderId="10" xfId="55" applyNumberFormat="1" applyFont="1" applyFill="1" applyBorder="1" applyAlignment="1">
      <alignment horizontal="center" vertical="center" wrapText="1"/>
      <protection/>
    </xf>
    <xf numFmtId="183" fontId="65" fillId="34" borderId="10" xfId="55" applyNumberFormat="1" applyFont="1" applyFill="1" applyBorder="1" applyAlignment="1">
      <alignment horizontal="center" vertical="center" wrapText="1"/>
      <protection/>
    </xf>
    <xf numFmtId="0" fontId="65" fillId="34" borderId="17" xfId="55" applyFont="1" applyFill="1" applyBorder="1" applyAlignment="1">
      <alignment horizontal="left" vertical="center" wrapText="1"/>
      <protection/>
    </xf>
    <xf numFmtId="0" fontId="65" fillId="34" borderId="10" xfId="55" applyFont="1" applyFill="1" applyBorder="1" applyAlignment="1">
      <alignment vertical="center" wrapText="1"/>
      <protection/>
    </xf>
    <xf numFmtId="0" fontId="69" fillId="34" borderId="17" xfId="55" applyFont="1" applyFill="1" applyBorder="1" applyAlignment="1">
      <alignment horizontal="left" vertical="center" wrapText="1"/>
      <protection/>
    </xf>
    <xf numFmtId="183" fontId="69" fillId="34" borderId="10" xfId="55" applyNumberFormat="1" applyFont="1" applyFill="1" applyBorder="1" applyAlignment="1">
      <alignment horizontal="center" vertical="center" wrapText="1"/>
      <protection/>
    </xf>
    <xf numFmtId="182" fontId="69" fillId="34" borderId="10" xfId="55" applyNumberFormat="1" applyFont="1" applyFill="1" applyBorder="1" applyAlignment="1">
      <alignment horizontal="center" vertical="center" wrapText="1"/>
      <protection/>
    </xf>
    <xf numFmtId="182" fontId="65" fillId="34" borderId="17" xfId="55" applyNumberFormat="1" applyFont="1" applyFill="1" applyBorder="1" applyAlignment="1">
      <alignment horizontal="center" vertical="center" wrapText="1"/>
      <protection/>
    </xf>
    <xf numFmtId="0" fontId="68" fillId="34" borderId="17" xfId="0" applyFont="1" applyFill="1" applyBorder="1" applyAlignment="1">
      <alignment/>
    </xf>
    <xf numFmtId="0" fontId="68" fillId="34" borderId="20" xfId="0" applyFont="1" applyFill="1" applyBorder="1" applyAlignment="1">
      <alignment/>
    </xf>
    <xf numFmtId="183" fontId="69" fillId="34" borderId="17" xfId="55" applyNumberFormat="1" applyFont="1" applyFill="1" applyBorder="1" applyAlignment="1">
      <alignment horizontal="center" vertical="center" wrapText="1"/>
      <protection/>
    </xf>
    <xf numFmtId="0" fontId="68" fillId="34" borderId="10" xfId="0" applyFont="1" applyFill="1" applyBorder="1" applyAlignment="1">
      <alignment/>
    </xf>
    <xf numFmtId="0" fontId="65" fillId="34" borderId="0" xfId="55" applyFont="1" applyFill="1" applyBorder="1">
      <alignment/>
      <protection/>
    </xf>
    <xf numFmtId="0" fontId="65" fillId="34" borderId="0" xfId="55" applyFont="1" applyFill="1" applyBorder="1" applyAlignment="1">
      <alignment horizontal="center"/>
      <protection/>
    </xf>
    <xf numFmtId="0" fontId="68" fillId="34" borderId="0" xfId="0" applyFont="1" applyFill="1" applyAlignment="1">
      <alignment/>
    </xf>
    <xf numFmtId="0" fontId="70" fillId="34" borderId="0" xfId="0" applyFont="1" applyFill="1" applyAlignment="1">
      <alignment/>
    </xf>
    <xf numFmtId="0" fontId="70" fillId="34" borderId="10" xfId="0" applyFont="1" applyFill="1" applyBorder="1" applyAlignment="1">
      <alignment horizontal="center" vertical="center"/>
    </xf>
    <xf numFmtId="0" fontId="70" fillId="34" borderId="17" xfId="0" applyFont="1" applyFill="1" applyBorder="1" applyAlignment="1">
      <alignment horizontal="center" vertical="center" wrapText="1" shrinkToFit="1"/>
    </xf>
    <xf numFmtId="0" fontId="70" fillId="34" borderId="10" xfId="0" applyFont="1" applyFill="1" applyBorder="1" applyAlignment="1">
      <alignment horizontal="center" vertical="center" wrapText="1" shrinkToFit="1"/>
    </xf>
    <xf numFmtId="49" fontId="71" fillId="34" borderId="44" xfId="0" applyNumberFormat="1" applyFont="1" applyFill="1" applyBorder="1" applyAlignment="1">
      <alignment horizontal="center" vertical="center" wrapText="1"/>
    </xf>
    <xf numFmtId="182" fontId="71" fillId="34" borderId="44" xfId="0" applyNumberFormat="1" applyFont="1" applyFill="1" applyBorder="1" applyAlignment="1">
      <alignment horizontal="left" vertical="top" wrapText="1"/>
    </xf>
    <xf numFmtId="182" fontId="70" fillId="34" borderId="44" xfId="0" applyNumberFormat="1" applyFont="1" applyFill="1" applyBorder="1" applyAlignment="1">
      <alignment horizontal="center" vertical="top" wrapText="1"/>
    </xf>
    <xf numFmtId="183" fontId="70" fillId="34" borderId="14" xfId="0" applyNumberFormat="1" applyFont="1" applyFill="1" applyBorder="1" applyAlignment="1">
      <alignment horizontal="center" vertical="top" wrapText="1"/>
    </xf>
    <xf numFmtId="183" fontId="70" fillId="34" borderId="27" xfId="0" applyNumberFormat="1" applyFont="1" applyFill="1" applyBorder="1" applyAlignment="1">
      <alignment horizontal="center" vertical="top" wrapText="1"/>
    </xf>
    <xf numFmtId="183" fontId="70" fillId="34" borderId="26" xfId="0" applyNumberFormat="1" applyFont="1" applyFill="1" applyBorder="1" applyAlignment="1">
      <alignment horizontal="center" vertical="top" wrapText="1"/>
    </xf>
    <xf numFmtId="183" fontId="70" fillId="34" borderId="35" xfId="0" applyNumberFormat="1" applyFont="1" applyFill="1" applyBorder="1" applyAlignment="1">
      <alignment horizontal="center" vertical="top" wrapText="1"/>
    </xf>
    <xf numFmtId="182" fontId="70" fillId="34" borderId="44" xfId="0" applyNumberFormat="1" applyFont="1" applyFill="1" applyBorder="1" applyAlignment="1">
      <alignment horizontal="center" vertical="center" wrapText="1"/>
    </xf>
    <xf numFmtId="183" fontId="71" fillId="34" borderId="44" xfId="0" applyNumberFormat="1" applyFont="1" applyFill="1" applyBorder="1" applyAlignment="1">
      <alignment horizontal="center" vertical="center" wrapText="1"/>
    </xf>
    <xf numFmtId="185" fontId="71" fillId="34" borderId="47" xfId="0" applyNumberFormat="1" applyFont="1" applyFill="1" applyBorder="1" applyAlignment="1">
      <alignment horizontal="center" vertical="center" wrapText="1"/>
    </xf>
    <xf numFmtId="185" fontId="71" fillId="34" borderId="48" xfId="0" applyNumberFormat="1" applyFont="1" applyFill="1" applyBorder="1" applyAlignment="1">
      <alignment horizontal="center" vertical="center" wrapText="1"/>
    </xf>
    <xf numFmtId="185" fontId="71" fillId="34" borderId="49" xfId="0" applyNumberFormat="1" applyFont="1" applyFill="1" applyBorder="1" applyAlignment="1">
      <alignment horizontal="center" vertical="center" wrapText="1"/>
    </xf>
    <xf numFmtId="183" fontId="71" fillId="34" borderId="47" xfId="0" applyNumberFormat="1" applyFont="1" applyFill="1" applyBorder="1" applyAlignment="1">
      <alignment horizontal="center" vertical="center" wrapText="1"/>
    </xf>
    <xf numFmtId="183" fontId="71" fillId="34" borderId="48" xfId="0" applyNumberFormat="1" applyFont="1" applyFill="1" applyBorder="1" applyAlignment="1">
      <alignment horizontal="center" vertical="center" wrapText="1"/>
    </xf>
    <xf numFmtId="183" fontId="71" fillId="34" borderId="49" xfId="0" applyNumberFormat="1" applyFont="1" applyFill="1" applyBorder="1" applyAlignment="1">
      <alignment horizontal="center" vertical="center" wrapText="1"/>
    </xf>
    <xf numFmtId="49" fontId="70" fillId="34" borderId="44" xfId="0" applyNumberFormat="1" applyFont="1" applyFill="1" applyBorder="1" applyAlignment="1">
      <alignment horizontal="center" vertical="center" wrapText="1"/>
    </xf>
    <xf numFmtId="182" fontId="70" fillId="34" borderId="44" xfId="0" applyNumberFormat="1" applyFont="1" applyFill="1" applyBorder="1" applyAlignment="1">
      <alignment horizontal="left" vertical="top" wrapText="1"/>
    </xf>
    <xf numFmtId="183" fontId="70" fillId="34" borderId="44" xfId="0" applyNumberFormat="1" applyFont="1" applyFill="1" applyBorder="1" applyAlignment="1">
      <alignment horizontal="center" vertical="center" wrapText="1"/>
    </xf>
    <xf numFmtId="185" fontId="70" fillId="34" borderId="22" xfId="0" applyNumberFormat="1" applyFont="1" applyFill="1" applyBorder="1" applyAlignment="1">
      <alignment horizontal="center" vertical="center" wrapText="1"/>
    </xf>
    <xf numFmtId="185" fontId="70" fillId="34" borderId="23" xfId="0" applyNumberFormat="1" applyFont="1" applyFill="1" applyBorder="1" applyAlignment="1">
      <alignment horizontal="center" vertical="center" wrapText="1"/>
    </xf>
    <xf numFmtId="185" fontId="70" fillId="34" borderId="49" xfId="0" applyNumberFormat="1" applyFont="1" applyFill="1" applyBorder="1" applyAlignment="1">
      <alignment horizontal="center" vertical="center" wrapText="1"/>
    </xf>
    <xf numFmtId="185" fontId="70" fillId="34" borderId="47" xfId="0" applyNumberFormat="1" applyFont="1" applyFill="1" applyBorder="1" applyAlignment="1">
      <alignment horizontal="center" vertical="center" wrapText="1"/>
    </xf>
    <xf numFmtId="185" fontId="70" fillId="34" borderId="48" xfId="0" applyNumberFormat="1" applyFont="1" applyFill="1" applyBorder="1" applyAlignment="1">
      <alignment horizontal="center" vertical="center" wrapText="1"/>
    </xf>
    <xf numFmtId="183" fontId="70" fillId="34" borderId="47" xfId="0" applyNumberFormat="1" applyFont="1" applyFill="1" applyBorder="1" applyAlignment="1">
      <alignment horizontal="center" vertical="center" wrapText="1"/>
    </xf>
    <xf numFmtId="183" fontId="70" fillId="34" borderId="48" xfId="0" applyNumberFormat="1" applyFont="1" applyFill="1" applyBorder="1" applyAlignment="1">
      <alignment horizontal="center" vertical="center" wrapText="1"/>
    </xf>
    <xf numFmtId="183" fontId="70" fillId="34" borderId="49" xfId="0" applyNumberFormat="1" applyFont="1" applyFill="1" applyBorder="1" applyAlignment="1">
      <alignment horizontal="center" vertical="center" wrapText="1"/>
    </xf>
    <xf numFmtId="183" fontId="71" fillId="34" borderId="14" xfId="0" applyNumberFormat="1" applyFont="1" applyFill="1" applyBorder="1" applyAlignment="1">
      <alignment horizontal="center" vertical="center" wrapText="1"/>
    </xf>
    <xf numFmtId="185" fontId="71" fillId="34" borderId="22" xfId="0" applyNumberFormat="1" applyFont="1" applyFill="1" applyBorder="1" applyAlignment="1">
      <alignment horizontal="center" vertical="center" wrapText="1"/>
    </xf>
    <xf numFmtId="185" fontId="71" fillId="34" borderId="23" xfId="0" applyNumberFormat="1" applyFont="1" applyFill="1" applyBorder="1" applyAlignment="1">
      <alignment horizontal="center" vertical="center" wrapText="1"/>
    </xf>
    <xf numFmtId="185" fontId="71" fillId="34" borderId="35" xfId="0" applyNumberFormat="1" applyFont="1" applyFill="1" applyBorder="1" applyAlignment="1">
      <alignment horizontal="center" vertical="center" wrapText="1"/>
    </xf>
    <xf numFmtId="183" fontId="71" fillId="34" borderId="22" xfId="0" applyNumberFormat="1" applyFont="1" applyFill="1" applyBorder="1" applyAlignment="1">
      <alignment horizontal="center" vertical="center" wrapText="1"/>
    </xf>
    <xf numFmtId="183" fontId="71" fillId="34" borderId="23" xfId="0" applyNumberFormat="1" applyFont="1" applyFill="1" applyBorder="1" applyAlignment="1">
      <alignment horizontal="center" vertical="center" wrapText="1"/>
    </xf>
    <xf numFmtId="183" fontId="71" fillId="34" borderId="35" xfId="0" applyNumberFormat="1" applyFont="1" applyFill="1" applyBorder="1" applyAlignment="1">
      <alignment horizontal="center" vertical="center" wrapText="1"/>
    </xf>
    <xf numFmtId="183" fontId="70" fillId="34" borderId="14" xfId="0" applyNumberFormat="1" applyFont="1" applyFill="1" applyBorder="1" applyAlignment="1">
      <alignment horizontal="center" vertical="center" wrapText="1"/>
    </xf>
    <xf numFmtId="185" fontId="70" fillId="34" borderId="35" xfId="0" applyNumberFormat="1" applyFont="1" applyFill="1" applyBorder="1" applyAlignment="1">
      <alignment horizontal="center" vertical="center" wrapText="1"/>
    </xf>
    <xf numFmtId="183" fontId="70" fillId="34" borderId="22" xfId="0" applyNumberFormat="1" applyFont="1" applyFill="1" applyBorder="1" applyAlignment="1">
      <alignment horizontal="center" vertical="center" wrapText="1"/>
    </xf>
    <xf numFmtId="183" fontId="70" fillId="34" borderId="23" xfId="0" applyNumberFormat="1" applyFont="1" applyFill="1" applyBorder="1" applyAlignment="1">
      <alignment horizontal="center" vertical="center" wrapText="1"/>
    </xf>
    <xf numFmtId="183" fontId="70" fillId="34" borderId="35" xfId="0" applyNumberFormat="1" applyFont="1" applyFill="1" applyBorder="1" applyAlignment="1">
      <alignment horizontal="center" vertical="center" wrapText="1"/>
    </xf>
    <xf numFmtId="182" fontId="72" fillId="34" borderId="44" xfId="0" applyNumberFormat="1" applyFont="1" applyFill="1" applyBorder="1" applyAlignment="1">
      <alignment horizontal="left" vertical="top" wrapText="1"/>
    </xf>
    <xf numFmtId="182" fontId="70" fillId="34" borderId="44" xfId="0" applyNumberFormat="1" applyFont="1" applyFill="1" applyBorder="1" applyAlignment="1">
      <alignment horizontal="left" vertical="center" wrapText="1"/>
    </xf>
    <xf numFmtId="182" fontId="71" fillId="34" borderId="44" xfId="0" applyNumberFormat="1" applyFont="1" applyFill="1" applyBorder="1" applyAlignment="1">
      <alignment horizontal="center" vertical="center" wrapText="1"/>
    </xf>
    <xf numFmtId="182" fontId="71" fillId="34" borderId="16" xfId="0" applyNumberFormat="1" applyFont="1" applyFill="1" applyBorder="1" applyAlignment="1">
      <alignment horizontal="center" vertical="center" wrapText="1"/>
    </xf>
    <xf numFmtId="182" fontId="71" fillId="34" borderId="16" xfId="0" applyNumberFormat="1" applyFont="1" applyFill="1" applyBorder="1" applyAlignment="1">
      <alignment horizontal="left" vertical="center" wrapText="1"/>
    </xf>
    <xf numFmtId="182" fontId="70" fillId="34" borderId="16" xfId="0" applyNumberFormat="1" applyFont="1" applyFill="1" applyBorder="1" applyAlignment="1">
      <alignment horizontal="center" vertical="center" wrapText="1"/>
    </xf>
    <xf numFmtId="183" fontId="70" fillId="34" borderId="16" xfId="0" applyNumberFormat="1" applyFont="1" applyFill="1" applyBorder="1" applyAlignment="1">
      <alignment horizontal="center" vertical="center" wrapText="1"/>
    </xf>
    <xf numFmtId="185" fontId="70" fillId="34" borderId="37" xfId="0" applyNumberFormat="1" applyFont="1" applyFill="1" applyBorder="1" applyAlignment="1">
      <alignment horizontal="center" vertical="center" wrapText="1"/>
    </xf>
    <xf numFmtId="185" fontId="70" fillId="34" borderId="38" xfId="0" applyNumberFormat="1" applyFont="1" applyFill="1" applyBorder="1" applyAlignment="1">
      <alignment horizontal="center" vertical="center" wrapText="1"/>
    </xf>
    <xf numFmtId="185" fontId="70" fillId="34" borderId="45" xfId="0" applyNumberFormat="1" applyFont="1" applyFill="1" applyBorder="1" applyAlignment="1">
      <alignment horizontal="center" vertical="center" wrapText="1"/>
    </xf>
    <xf numFmtId="183" fontId="70" fillId="34" borderId="37" xfId="0" applyNumberFormat="1" applyFont="1" applyFill="1" applyBorder="1" applyAlignment="1">
      <alignment horizontal="center" vertical="center" wrapText="1"/>
    </xf>
    <xf numFmtId="183" fontId="70" fillId="34" borderId="38" xfId="0" applyNumberFormat="1" applyFont="1" applyFill="1" applyBorder="1" applyAlignment="1">
      <alignment horizontal="center" vertical="center" wrapText="1"/>
    </xf>
    <xf numFmtId="183" fontId="70" fillId="34" borderId="45" xfId="0" applyNumberFormat="1" applyFont="1" applyFill="1" applyBorder="1" applyAlignment="1">
      <alignment horizontal="center" vertical="center" wrapText="1"/>
    </xf>
    <xf numFmtId="183" fontId="71" fillId="34" borderId="16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184" fontId="14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85" fontId="14" fillId="0" borderId="0" xfId="0" applyNumberFormat="1" applyFont="1" applyFill="1" applyBorder="1" applyAlignment="1">
      <alignment/>
    </xf>
    <xf numFmtId="2" fontId="64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4" fontId="23" fillId="0" borderId="0" xfId="0" applyNumberFormat="1" applyFont="1" applyFill="1" applyBorder="1" applyAlignment="1" applyProtection="1">
      <alignment horizontal="right" vertical="center"/>
      <protection/>
    </xf>
    <xf numFmtId="4" fontId="23" fillId="0" borderId="0" xfId="0" applyNumberFormat="1" applyFont="1" applyFill="1" applyBorder="1" applyAlignment="1" applyProtection="1">
      <alignment horizontal="right" vertical="center"/>
      <protection locked="0"/>
    </xf>
    <xf numFmtId="4" fontId="13" fillId="0" borderId="0" xfId="0" applyNumberFormat="1" applyFont="1" applyFill="1" applyBorder="1" applyAlignment="1">
      <alignment/>
    </xf>
    <xf numFmtId="182" fontId="14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 shrinkToFit="1"/>
    </xf>
    <xf numFmtId="183" fontId="13" fillId="0" borderId="0" xfId="0" applyNumberFormat="1" applyFont="1" applyFill="1" applyBorder="1" applyAlignment="1">
      <alignment horizontal="center" vertical="top" wrapText="1"/>
    </xf>
    <xf numFmtId="185" fontId="5" fillId="0" borderId="0" xfId="0" applyNumberFormat="1" applyFont="1" applyFill="1" applyBorder="1" applyAlignment="1">
      <alignment horizontal="center" vertical="center" wrapText="1"/>
    </xf>
    <xf numFmtId="185" fontId="13" fillId="0" borderId="0" xfId="0" applyNumberFormat="1" applyFont="1" applyFill="1" applyBorder="1" applyAlignment="1">
      <alignment horizontal="center" vertical="center" wrapText="1"/>
    </xf>
    <xf numFmtId="185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54" applyFont="1" applyFill="1" applyBorder="1">
      <alignment/>
      <protection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183" fontId="4" fillId="0" borderId="0" xfId="55" applyNumberFormat="1" applyFont="1" applyFill="1" applyBorder="1" applyAlignment="1">
      <alignment horizontal="right" vertical="center" wrapText="1"/>
      <protection/>
    </xf>
    <xf numFmtId="183" fontId="3" fillId="0" borderId="0" xfId="55" applyNumberFormat="1" applyFont="1" applyFill="1" applyBorder="1" applyAlignment="1">
      <alignment horizontal="center" vertical="center" wrapText="1"/>
      <protection/>
    </xf>
    <xf numFmtId="0" fontId="69" fillId="34" borderId="17" xfId="55" applyFont="1" applyFill="1" applyBorder="1" applyAlignment="1">
      <alignment horizontal="left" vertical="center" wrapText="1"/>
      <protection/>
    </xf>
    <xf numFmtId="0" fontId="65" fillId="34" borderId="10" xfId="55" applyFont="1" applyFill="1" applyBorder="1" applyAlignment="1">
      <alignment horizontal="center" vertical="center" wrapText="1"/>
      <protection/>
    </xf>
    <xf numFmtId="0" fontId="67" fillId="34" borderId="13" xfId="0" applyFont="1" applyFill="1" applyBorder="1" applyAlignment="1">
      <alignment horizontal="center" vertical="center" wrapText="1"/>
    </xf>
    <xf numFmtId="183" fontId="13" fillId="0" borderId="14" xfId="0" applyNumberFormat="1" applyFont="1" applyBorder="1" applyAlignment="1">
      <alignment horizontal="center" vertical="top" wrapText="1"/>
    </xf>
    <xf numFmtId="183" fontId="5" fillId="0" borderId="44" xfId="0" applyNumberFormat="1" applyFont="1" applyBorder="1" applyAlignment="1">
      <alignment horizontal="center" vertical="center" wrapText="1"/>
    </xf>
    <xf numFmtId="183" fontId="13" fillId="0" borderId="44" xfId="0" applyNumberFormat="1" applyFont="1" applyBorder="1" applyAlignment="1">
      <alignment horizontal="center" vertical="center" wrapText="1"/>
    </xf>
    <xf numFmtId="183" fontId="5" fillId="0" borderId="14" xfId="0" applyNumberFormat="1" applyFont="1" applyBorder="1" applyAlignment="1">
      <alignment horizontal="center" vertical="center" wrapText="1"/>
    </xf>
    <xf numFmtId="183" fontId="13" fillId="0" borderId="14" xfId="0" applyNumberFormat="1" applyFont="1" applyBorder="1" applyAlignment="1">
      <alignment horizontal="center" vertical="center" wrapText="1"/>
    </xf>
    <xf numFmtId="183" fontId="13" fillId="0" borderId="16" xfId="0" applyNumberFormat="1" applyFont="1" applyBorder="1" applyAlignment="1">
      <alignment horizontal="center" vertical="center" wrapText="1"/>
    </xf>
    <xf numFmtId="183" fontId="13" fillId="0" borderId="27" xfId="0" applyNumberFormat="1" applyFont="1" applyBorder="1" applyAlignment="1">
      <alignment horizontal="center" vertical="top" wrapText="1"/>
    </xf>
    <xf numFmtId="183" fontId="13" fillId="0" borderId="26" xfId="0" applyNumberFormat="1" applyFont="1" applyBorder="1" applyAlignment="1">
      <alignment horizontal="center" vertical="top" wrapText="1"/>
    </xf>
    <xf numFmtId="183" fontId="13" fillId="0" borderId="35" xfId="0" applyNumberFormat="1" applyFont="1" applyBorder="1" applyAlignment="1">
      <alignment horizontal="center" vertical="top" wrapText="1"/>
    </xf>
    <xf numFmtId="183" fontId="5" fillId="0" borderId="47" xfId="0" applyNumberFormat="1" applyFont="1" applyBorder="1" applyAlignment="1">
      <alignment horizontal="center" vertical="center" wrapText="1"/>
    </xf>
    <xf numFmtId="183" fontId="5" fillId="0" borderId="48" xfId="0" applyNumberFormat="1" applyFont="1" applyBorder="1" applyAlignment="1">
      <alignment horizontal="center" vertical="center" wrapText="1"/>
    </xf>
    <xf numFmtId="183" fontId="5" fillId="0" borderId="49" xfId="0" applyNumberFormat="1" applyFont="1" applyBorder="1" applyAlignment="1">
      <alignment horizontal="center" vertical="center" wrapText="1"/>
    </xf>
    <xf numFmtId="183" fontId="13" fillId="0" borderId="47" xfId="0" applyNumberFormat="1" applyFont="1" applyBorder="1" applyAlignment="1">
      <alignment horizontal="center" vertical="center" wrapText="1"/>
    </xf>
    <xf numFmtId="183" fontId="13" fillId="0" borderId="48" xfId="0" applyNumberFormat="1" applyFont="1" applyBorder="1" applyAlignment="1">
      <alignment horizontal="center" vertical="center" wrapText="1"/>
    </xf>
    <xf numFmtId="183" fontId="13" fillId="0" borderId="49" xfId="0" applyNumberFormat="1" applyFont="1" applyBorder="1" applyAlignment="1">
      <alignment horizontal="center" vertical="center" wrapText="1"/>
    </xf>
    <xf numFmtId="183" fontId="5" fillId="0" borderId="22" xfId="0" applyNumberFormat="1" applyFont="1" applyBorder="1" applyAlignment="1">
      <alignment horizontal="center" vertical="center" wrapText="1"/>
    </xf>
    <xf numFmtId="183" fontId="5" fillId="0" borderId="23" xfId="0" applyNumberFormat="1" applyFont="1" applyBorder="1" applyAlignment="1">
      <alignment horizontal="center" vertical="center" wrapText="1"/>
    </xf>
    <xf numFmtId="183" fontId="5" fillId="0" borderId="35" xfId="0" applyNumberFormat="1" applyFont="1" applyBorder="1" applyAlignment="1">
      <alignment horizontal="center" vertical="center" wrapText="1"/>
    </xf>
    <xf numFmtId="183" fontId="13" fillId="0" borderId="22" xfId="0" applyNumberFormat="1" applyFont="1" applyBorder="1" applyAlignment="1">
      <alignment horizontal="center" vertical="center" wrapText="1"/>
    </xf>
    <xf numFmtId="183" fontId="13" fillId="0" borderId="23" xfId="0" applyNumberFormat="1" applyFont="1" applyBorder="1" applyAlignment="1">
      <alignment horizontal="center" vertical="center" wrapText="1"/>
    </xf>
    <xf numFmtId="183" fontId="13" fillId="0" borderId="35" xfId="0" applyNumberFormat="1" applyFont="1" applyBorder="1" applyAlignment="1">
      <alignment horizontal="center" vertical="center" wrapText="1"/>
    </xf>
    <xf numFmtId="183" fontId="13" fillId="0" borderId="37" xfId="0" applyNumberFormat="1" applyFont="1" applyBorder="1" applyAlignment="1">
      <alignment horizontal="center" vertical="center" wrapText="1"/>
    </xf>
    <xf numFmtId="183" fontId="13" fillId="0" borderId="38" xfId="0" applyNumberFormat="1" applyFont="1" applyBorder="1" applyAlignment="1">
      <alignment horizontal="center" vertical="center" wrapText="1"/>
    </xf>
    <xf numFmtId="183" fontId="13" fillId="0" borderId="45" xfId="0" applyNumberFormat="1" applyFont="1" applyBorder="1" applyAlignment="1">
      <alignment horizontal="center" vertical="center" wrapText="1"/>
    </xf>
    <xf numFmtId="182" fontId="3" fillId="0" borderId="10" xfId="55" applyNumberFormat="1" applyFont="1" applyBorder="1" applyAlignment="1">
      <alignment horizontal="center" vertical="center" wrapText="1"/>
      <protection/>
    </xf>
    <xf numFmtId="182" fontId="65" fillId="34" borderId="10" xfId="55" applyNumberFormat="1" applyFont="1" applyFill="1" applyBorder="1" applyAlignment="1">
      <alignment horizontal="left" vertical="center" wrapText="1"/>
      <protection/>
    </xf>
    <xf numFmtId="183" fontId="3" fillId="0" borderId="10" xfId="55" applyNumberFormat="1" applyFont="1" applyBorder="1" applyAlignment="1">
      <alignment horizontal="center" vertical="center" wrapText="1"/>
      <protection/>
    </xf>
    <xf numFmtId="182" fontId="3" fillId="0" borderId="10" xfId="55" applyNumberFormat="1" applyFont="1" applyFill="1" applyBorder="1" applyAlignment="1">
      <alignment horizontal="left" vertical="center" wrapText="1"/>
      <protection/>
    </xf>
    <xf numFmtId="182" fontId="65" fillId="34" borderId="10" xfId="55" applyNumberFormat="1" applyFont="1" applyFill="1" applyBorder="1" applyAlignment="1">
      <alignment vertical="center" wrapText="1"/>
      <protection/>
    </xf>
    <xf numFmtId="183" fontId="65" fillId="0" borderId="28" xfId="57" applyNumberFormat="1" applyFont="1" applyBorder="1" applyAlignment="1">
      <alignment horizontal="center" vertical="center" wrapText="1"/>
      <protection/>
    </xf>
    <xf numFmtId="182" fontId="65" fillId="0" borderId="12" xfId="57" applyNumberFormat="1" applyFont="1" applyBorder="1" applyAlignment="1">
      <alignment horizontal="center" vertical="center" wrapText="1"/>
      <protection/>
    </xf>
    <xf numFmtId="182" fontId="65" fillId="0" borderId="14" xfId="57" applyNumberFormat="1" applyFont="1" applyFill="1" applyBorder="1" applyAlignment="1">
      <alignment horizontal="left" vertical="center" wrapText="1"/>
      <protection/>
    </xf>
    <xf numFmtId="182" fontId="65" fillId="0" borderId="14" xfId="57" applyNumberFormat="1" applyFont="1" applyFill="1" applyBorder="1" applyAlignment="1">
      <alignment horizontal="center" vertical="center" wrapText="1"/>
      <protection/>
    </xf>
    <xf numFmtId="0" fontId="65" fillId="0" borderId="14" xfId="57" applyFont="1" applyFill="1" applyBorder="1" applyAlignment="1">
      <alignment horizontal="left" vertical="center" wrapText="1"/>
      <protection/>
    </xf>
    <xf numFmtId="1" fontId="65" fillId="0" borderId="16" xfId="57" applyNumberFormat="1" applyFont="1" applyFill="1" applyBorder="1" applyAlignment="1">
      <alignment horizontal="left" vertical="center" wrapText="1"/>
      <protection/>
    </xf>
    <xf numFmtId="0" fontId="65" fillId="34" borderId="43" xfId="57" applyFont="1" applyFill="1" applyBorder="1" applyAlignment="1">
      <alignment horizontal="center" vertical="center" wrapText="1"/>
      <protection/>
    </xf>
    <xf numFmtId="0" fontId="65" fillId="34" borderId="12" xfId="57" applyFont="1" applyFill="1" applyBorder="1" applyAlignment="1">
      <alignment horizontal="center" vertical="center" wrapText="1"/>
      <protection/>
    </xf>
    <xf numFmtId="0" fontId="65" fillId="34" borderId="34" xfId="57" applyFont="1" applyFill="1" applyBorder="1" applyAlignment="1">
      <alignment horizontal="center" vertical="top" wrapText="1"/>
      <protection/>
    </xf>
    <xf numFmtId="0" fontId="65" fillId="34" borderId="14" xfId="57" applyFont="1" applyFill="1" applyBorder="1" applyAlignment="1">
      <alignment horizontal="center" vertical="top" wrapText="1"/>
      <protection/>
    </xf>
    <xf numFmtId="184" fontId="65" fillId="34" borderId="46" xfId="57" applyNumberFormat="1" applyFont="1" applyFill="1" applyBorder="1" applyAlignment="1">
      <alignment horizontal="center" vertical="center" wrapText="1"/>
      <protection/>
    </xf>
    <xf numFmtId="184" fontId="65" fillId="34" borderId="16" xfId="57" applyNumberFormat="1" applyFont="1" applyFill="1" applyBorder="1" applyAlignment="1">
      <alignment horizontal="center" vertical="center" wrapText="1"/>
      <protection/>
    </xf>
    <xf numFmtId="184" fontId="65" fillId="34" borderId="12" xfId="57" applyNumberFormat="1" applyFont="1" applyFill="1" applyBorder="1" applyAlignment="1">
      <alignment horizontal="center" vertical="center" wrapText="1"/>
      <protection/>
    </xf>
    <xf numFmtId="182" fontId="65" fillId="34" borderId="14" xfId="57" applyNumberFormat="1" applyFont="1" applyFill="1" applyBorder="1" applyAlignment="1">
      <alignment horizontal="center" vertical="center" wrapText="1"/>
      <protection/>
    </xf>
    <xf numFmtId="182" fontId="65" fillId="34" borderId="16" xfId="57" applyNumberFormat="1" applyFont="1" applyFill="1" applyBorder="1" applyAlignment="1">
      <alignment horizontal="center" vertical="center" wrapText="1"/>
      <protection/>
    </xf>
    <xf numFmtId="0" fontId="25" fillId="34" borderId="13" xfId="0" applyFont="1" applyFill="1" applyBorder="1" applyAlignment="1">
      <alignment horizontal="center" vertical="center" wrapText="1"/>
    </xf>
    <xf numFmtId="182" fontId="3" fillId="0" borderId="26" xfId="57" applyNumberFormat="1" applyFont="1" applyBorder="1" applyAlignment="1">
      <alignment horizontal="center" vertical="center" wrapText="1"/>
      <protection/>
    </xf>
    <xf numFmtId="183" fontId="3" fillId="0" borderId="26" xfId="57" applyNumberFormat="1" applyFont="1" applyBorder="1" applyAlignment="1">
      <alignment horizontal="center" vertical="center"/>
      <protection/>
    </xf>
    <xf numFmtId="183" fontId="3" fillId="0" borderId="28" xfId="57" applyNumberFormat="1" applyFont="1" applyBorder="1" applyAlignment="1">
      <alignment horizontal="center" vertical="center" wrapText="1"/>
      <protection/>
    </xf>
    <xf numFmtId="182" fontId="3" fillId="0" borderId="23" xfId="57" applyNumberFormat="1" applyFont="1" applyBorder="1" applyAlignment="1">
      <alignment horizontal="center" vertical="center" wrapText="1"/>
      <protection/>
    </xf>
    <xf numFmtId="183" fontId="3" fillId="0" borderId="23" xfId="57" applyNumberFormat="1" applyFont="1" applyBorder="1" applyAlignment="1">
      <alignment horizontal="center" vertical="center"/>
      <protection/>
    </xf>
    <xf numFmtId="183" fontId="3" fillId="0" borderId="32" xfId="57" applyNumberFormat="1" applyFont="1" applyBorder="1" applyAlignment="1">
      <alignment horizontal="center" vertical="center" wrapText="1"/>
      <protection/>
    </xf>
    <xf numFmtId="182" fontId="3" fillId="0" borderId="23" xfId="57" applyNumberFormat="1" applyFont="1" applyBorder="1" applyAlignment="1">
      <alignment horizontal="center" vertical="center"/>
      <protection/>
    </xf>
    <xf numFmtId="0" fontId="3" fillId="0" borderId="23" xfId="57" applyFont="1" applyBorder="1" applyAlignment="1">
      <alignment horizontal="center" vertical="center" wrapText="1"/>
      <protection/>
    </xf>
    <xf numFmtId="0" fontId="3" fillId="0" borderId="23" xfId="57" applyFont="1" applyBorder="1" applyAlignment="1">
      <alignment horizontal="center" vertical="center"/>
      <protection/>
    </xf>
    <xf numFmtId="1" fontId="3" fillId="0" borderId="38" xfId="57" applyNumberFormat="1" applyFont="1" applyBorder="1" applyAlignment="1">
      <alignment horizontal="center" vertical="center" wrapText="1"/>
      <protection/>
    </xf>
    <xf numFmtId="1" fontId="3" fillId="0" borderId="38" xfId="57" applyNumberFormat="1" applyFont="1" applyBorder="1" applyAlignment="1">
      <alignment horizontal="center" vertical="center"/>
      <protection/>
    </xf>
    <xf numFmtId="183" fontId="3" fillId="0" borderId="41" xfId="57" applyNumberFormat="1" applyFont="1" applyBorder="1" applyAlignment="1">
      <alignment horizontal="center" vertical="center" wrapText="1"/>
      <protection/>
    </xf>
    <xf numFmtId="0" fontId="3" fillId="34" borderId="25" xfId="57" applyFont="1" applyFill="1" applyBorder="1" applyAlignment="1">
      <alignment horizontal="center" vertical="center" wrapText="1"/>
      <protection/>
    </xf>
    <xf numFmtId="0" fontId="3" fillId="34" borderId="43" xfId="57" applyFont="1" applyFill="1" applyBorder="1" applyAlignment="1">
      <alignment horizontal="center" vertical="center" wrapText="1"/>
      <protection/>
    </xf>
    <xf numFmtId="0" fontId="3" fillId="34" borderId="31" xfId="57" applyFont="1" applyFill="1" applyBorder="1" applyAlignment="1">
      <alignment horizontal="center" vertical="top" wrapText="1"/>
      <protection/>
    </xf>
    <xf numFmtId="0" fontId="3" fillId="34" borderId="34" xfId="57" applyFont="1" applyFill="1" applyBorder="1" applyAlignment="1">
      <alignment horizontal="center" vertical="top" wrapText="1"/>
      <protection/>
    </xf>
    <xf numFmtId="184" fontId="3" fillId="34" borderId="40" xfId="57" applyNumberFormat="1" applyFont="1" applyFill="1" applyBorder="1" applyAlignment="1">
      <alignment horizontal="center" vertical="center" wrapText="1"/>
      <protection/>
    </xf>
    <xf numFmtId="184" fontId="3" fillId="34" borderId="46" xfId="57" applyNumberFormat="1" applyFont="1" applyFill="1" applyBorder="1" applyAlignment="1">
      <alignment horizontal="center" vertical="center" wrapText="1"/>
      <protection/>
    </xf>
    <xf numFmtId="184" fontId="3" fillId="34" borderId="26" xfId="57" applyNumberFormat="1" applyFont="1" applyFill="1" applyBorder="1" applyAlignment="1">
      <alignment horizontal="center" vertical="center" wrapText="1"/>
      <protection/>
    </xf>
    <xf numFmtId="4" fontId="3" fillId="34" borderId="26" xfId="57" applyNumberFormat="1" applyFont="1" applyFill="1" applyBorder="1" applyAlignment="1">
      <alignment horizontal="center" vertical="center" wrapText="1"/>
      <protection/>
    </xf>
    <xf numFmtId="4" fontId="3" fillId="34" borderId="28" xfId="57" applyNumberFormat="1" applyFont="1" applyFill="1" applyBorder="1" applyAlignment="1">
      <alignment horizontal="center" vertical="center" wrapText="1"/>
      <protection/>
    </xf>
    <xf numFmtId="182" fontId="3" fillId="34" borderId="23" xfId="57" applyNumberFormat="1" applyFont="1" applyFill="1" applyBorder="1" applyAlignment="1">
      <alignment horizontal="center" vertical="center" wrapText="1"/>
      <protection/>
    </xf>
    <xf numFmtId="183" fontId="3" fillId="34" borderId="23" xfId="57" applyNumberFormat="1" applyFont="1" applyFill="1" applyBorder="1" applyAlignment="1">
      <alignment horizontal="center" vertical="center" wrapText="1"/>
      <protection/>
    </xf>
    <xf numFmtId="183" fontId="3" fillId="34" borderId="32" xfId="57" applyNumberFormat="1" applyFont="1" applyFill="1" applyBorder="1" applyAlignment="1">
      <alignment horizontal="center" vertical="center" wrapText="1"/>
      <protection/>
    </xf>
    <xf numFmtId="182" fontId="3" fillId="34" borderId="38" xfId="57" applyNumberFormat="1" applyFont="1" applyFill="1" applyBorder="1" applyAlignment="1">
      <alignment horizontal="center" vertical="center" wrapText="1"/>
      <protection/>
    </xf>
    <xf numFmtId="183" fontId="3" fillId="0" borderId="38" xfId="57" applyNumberFormat="1" applyFont="1" applyBorder="1" applyAlignment="1">
      <alignment horizontal="center" vertical="center"/>
      <protection/>
    </xf>
    <xf numFmtId="183" fontId="3" fillId="34" borderId="41" xfId="57" applyNumberFormat="1" applyFont="1" applyFill="1" applyBorder="1" applyAlignment="1">
      <alignment horizontal="center" vertical="center" wrapText="1"/>
      <protection/>
    </xf>
    <xf numFmtId="182" fontId="65" fillId="0" borderId="27" xfId="57" applyNumberFormat="1" applyFont="1" applyBorder="1" applyAlignment="1">
      <alignment horizontal="center" vertical="center" wrapText="1"/>
      <protection/>
    </xf>
    <xf numFmtId="182" fontId="65" fillId="0" borderId="22" xfId="57" applyNumberFormat="1" applyFont="1" applyFill="1" applyBorder="1" applyAlignment="1">
      <alignment horizontal="center" vertical="center" wrapText="1"/>
      <protection/>
    </xf>
    <xf numFmtId="183" fontId="65" fillId="0" borderId="32" xfId="57" applyNumberFormat="1" applyFont="1" applyFill="1" applyBorder="1" applyAlignment="1">
      <alignment horizontal="center" vertical="center" wrapText="1"/>
      <protection/>
    </xf>
    <xf numFmtId="0" fontId="65" fillId="0" borderId="22" xfId="57" applyFont="1" applyFill="1" applyBorder="1" applyAlignment="1">
      <alignment horizontal="center" vertical="center" wrapText="1"/>
      <protection/>
    </xf>
    <xf numFmtId="1" fontId="65" fillId="0" borderId="37" xfId="57" applyNumberFormat="1" applyFont="1" applyFill="1" applyBorder="1" applyAlignment="1">
      <alignment horizontal="center" vertical="center" wrapText="1"/>
      <protection/>
    </xf>
    <xf numFmtId="183" fontId="65" fillId="0" borderId="41" xfId="57" applyNumberFormat="1" applyFont="1" applyFill="1" applyBorder="1" applyAlignment="1">
      <alignment horizontal="center" vertical="center" wrapText="1"/>
      <protection/>
    </xf>
    <xf numFmtId="183" fontId="65" fillId="34" borderId="43" xfId="57" applyNumberFormat="1" applyFont="1" applyFill="1" applyBorder="1" applyAlignment="1">
      <alignment horizontal="center" vertical="center" wrapText="1"/>
      <protection/>
    </xf>
    <xf numFmtId="183" fontId="65" fillId="34" borderId="34" xfId="57" applyNumberFormat="1" applyFont="1" applyFill="1" applyBorder="1" applyAlignment="1">
      <alignment horizontal="center" vertical="top" wrapText="1"/>
      <protection/>
    </xf>
    <xf numFmtId="183" fontId="65" fillId="34" borderId="46" xfId="57" applyNumberFormat="1" applyFont="1" applyFill="1" applyBorder="1" applyAlignment="1">
      <alignment horizontal="center" vertical="center" wrapText="1"/>
      <protection/>
    </xf>
    <xf numFmtId="183" fontId="3" fillId="0" borderId="23" xfId="57" applyNumberFormat="1" applyFont="1" applyFill="1" applyBorder="1" applyAlignment="1">
      <alignment horizontal="center" vertical="center"/>
      <protection/>
    </xf>
    <xf numFmtId="182" fontId="3" fillId="0" borderId="23" xfId="57" applyNumberFormat="1" applyFont="1" applyFill="1" applyBorder="1" applyAlignment="1">
      <alignment horizontal="center" vertical="center"/>
      <protection/>
    </xf>
    <xf numFmtId="0" fontId="3" fillId="0" borderId="23" xfId="57" applyFont="1" applyFill="1" applyBorder="1" applyAlignment="1">
      <alignment horizontal="center" vertical="center"/>
      <protection/>
    </xf>
    <xf numFmtId="1" fontId="3" fillId="0" borderId="38" xfId="57" applyNumberFormat="1" applyFont="1" applyFill="1" applyBorder="1" applyAlignment="1">
      <alignment horizontal="center" vertical="center"/>
      <protection/>
    </xf>
    <xf numFmtId="183" fontId="3" fillId="34" borderId="31" xfId="57" applyNumberFormat="1" applyFont="1" applyFill="1" applyBorder="1" applyAlignment="1">
      <alignment horizontal="center" vertical="center" wrapText="1"/>
      <protection/>
    </xf>
    <xf numFmtId="183" fontId="3" fillId="34" borderId="40" xfId="57" applyNumberFormat="1" applyFont="1" applyFill="1" applyBorder="1" applyAlignment="1">
      <alignment horizontal="center" vertical="center" wrapText="1"/>
      <protection/>
    </xf>
    <xf numFmtId="0" fontId="65" fillId="34" borderId="43" xfId="0" applyFont="1" applyFill="1" applyBorder="1" applyAlignment="1">
      <alignment horizontal="center" vertical="center"/>
    </xf>
    <xf numFmtId="184" fontId="65" fillId="34" borderId="46" xfId="0" applyNumberFormat="1" applyFont="1" applyFill="1" applyBorder="1" applyAlignment="1">
      <alignment horizontal="center" vertical="center"/>
    </xf>
    <xf numFmtId="0" fontId="65" fillId="34" borderId="27" xfId="57" applyFont="1" applyFill="1" applyBorder="1" applyAlignment="1">
      <alignment horizontal="center" vertical="center" wrapText="1"/>
      <protection/>
    </xf>
    <xf numFmtId="0" fontId="65" fillId="34" borderId="22" xfId="57" applyFont="1" applyFill="1" applyBorder="1" applyAlignment="1">
      <alignment horizontal="center" vertical="top" wrapText="1"/>
      <protection/>
    </xf>
    <xf numFmtId="184" fontId="65" fillId="34" borderId="37" xfId="57" applyNumberFormat="1" applyFont="1" applyFill="1" applyBorder="1" applyAlignment="1">
      <alignment horizontal="center" vertical="center" wrapText="1"/>
      <protection/>
    </xf>
    <xf numFmtId="2" fontId="65" fillId="34" borderId="43" xfId="0" applyNumberFormat="1" applyFont="1" applyFill="1" applyBorder="1" applyAlignment="1">
      <alignment horizontal="center" vertical="center"/>
    </xf>
    <xf numFmtId="2" fontId="65" fillId="34" borderId="34" xfId="0" applyNumberFormat="1" applyFont="1" applyFill="1" applyBorder="1" applyAlignment="1">
      <alignment horizontal="center" vertical="center"/>
    </xf>
    <xf numFmtId="2" fontId="65" fillId="34" borderId="46" xfId="0" applyNumberFormat="1" applyFont="1" applyFill="1" applyBorder="1" applyAlignment="1">
      <alignment horizontal="center" vertical="center"/>
    </xf>
    <xf numFmtId="184" fontId="65" fillId="34" borderId="27" xfId="57" applyNumberFormat="1" applyFont="1" applyFill="1" applyBorder="1" applyAlignment="1">
      <alignment horizontal="center" vertical="center" wrapText="1"/>
      <protection/>
    </xf>
    <xf numFmtId="182" fontId="65" fillId="34" borderId="22" xfId="57" applyNumberFormat="1" applyFont="1" applyFill="1" applyBorder="1" applyAlignment="1">
      <alignment horizontal="center" vertical="center" wrapText="1"/>
      <protection/>
    </xf>
    <xf numFmtId="182" fontId="65" fillId="34" borderId="37" xfId="57" applyNumberFormat="1" applyFont="1" applyFill="1" applyBorder="1" applyAlignment="1">
      <alignment horizontal="center" vertical="center" wrapText="1"/>
      <protection/>
    </xf>
    <xf numFmtId="0" fontId="12" fillId="0" borderId="0" xfId="55" applyFont="1" applyAlignment="1">
      <alignment horizontal="center" wrapText="1"/>
      <protection/>
    </xf>
    <xf numFmtId="0" fontId="3" fillId="0" borderId="0" xfId="55" applyFont="1" applyAlignment="1">
      <alignment horizontal="center"/>
      <protection/>
    </xf>
    <xf numFmtId="0" fontId="12" fillId="0" borderId="0" xfId="55" applyFont="1" applyAlignment="1">
      <alignment horizontal="center"/>
      <protection/>
    </xf>
    <xf numFmtId="0" fontId="4" fillId="0" borderId="50" xfId="55" applyFont="1" applyBorder="1" applyAlignment="1">
      <alignment horizontal="left" vertical="center" wrapText="1"/>
      <protection/>
    </xf>
    <xf numFmtId="0" fontId="10" fillId="0" borderId="0" xfId="59" applyFont="1" applyAlignment="1">
      <alignment horizontal="center"/>
      <protection/>
    </xf>
    <xf numFmtId="0" fontId="71" fillId="34" borderId="36" xfId="55" applyFont="1" applyFill="1" applyBorder="1" applyAlignment="1">
      <alignment horizontal="center" vertical="center" wrapText="1"/>
      <protection/>
    </xf>
    <xf numFmtId="0" fontId="71" fillId="34" borderId="50" xfId="55" applyFont="1" applyFill="1" applyBorder="1" applyAlignment="1">
      <alignment horizontal="center" vertical="center" wrapText="1"/>
      <protection/>
    </xf>
    <xf numFmtId="0" fontId="71" fillId="34" borderId="51" xfId="55" applyFont="1" applyFill="1" applyBorder="1" applyAlignment="1">
      <alignment horizontal="center" vertical="center" wrapText="1"/>
      <protection/>
    </xf>
    <xf numFmtId="0" fontId="70" fillId="34" borderId="17" xfId="0" applyFont="1" applyFill="1" applyBorder="1" applyAlignment="1">
      <alignment horizontal="center" vertical="center"/>
    </xf>
    <xf numFmtId="0" fontId="70" fillId="34" borderId="20" xfId="0" applyFont="1" applyFill="1" applyBorder="1" applyAlignment="1">
      <alignment horizontal="center" vertical="center"/>
    </xf>
    <xf numFmtId="0" fontId="70" fillId="34" borderId="18" xfId="0" applyFont="1" applyFill="1" applyBorder="1" applyAlignment="1">
      <alignment horizontal="center" vertical="center"/>
    </xf>
    <xf numFmtId="0" fontId="70" fillId="34" borderId="17" xfId="0" applyFont="1" applyFill="1" applyBorder="1" applyAlignment="1">
      <alignment horizontal="center" vertical="center" wrapText="1" shrinkToFit="1"/>
    </xf>
    <xf numFmtId="0" fontId="70" fillId="34" borderId="20" xfId="0" applyFont="1" applyFill="1" applyBorder="1" applyAlignment="1">
      <alignment horizontal="center" vertical="center" wrapText="1" shrinkToFit="1"/>
    </xf>
    <xf numFmtId="0" fontId="70" fillId="34" borderId="18" xfId="0" applyFont="1" applyFill="1" applyBorder="1" applyAlignment="1">
      <alignment horizontal="center" vertical="center" wrapText="1" shrinkToFit="1"/>
    </xf>
    <xf numFmtId="0" fontId="69" fillId="34" borderId="50" xfId="0" applyFont="1" applyFill="1" applyBorder="1" applyAlignment="1">
      <alignment horizontal="left" vertical="center"/>
    </xf>
    <xf numFmtId="0" fontId="69" fillId="34" borderId="0" xfId="0" applyFont="1" applyFill="1" applyBorder="1" applyAlignment="1">
      <alignment horizontal="left" vertical="center"/>
    </xf>
    <xf numFmtId="0" fontId="70" fillId="34" borderId="10" xfId="0" applyFont="1" applyFill="1" applyBorder="1" applyAlignment="1">
      <alignment horizontal="center" vertical="center" wrapText="1" shrinkToFit="1"/>
    </xf>
    <xf numFmtId="0" fontId="70" fillId="34" borderId="17" xfId="55" applyFont="1" applyFill="1" applyBorder="1" applyAlignment="1">
      <alignment horizontal="center" vertical="center" wrapText="1"/>
      <protection/>
    </xf>
    <xf numFmtId="0" fontId="70" fillId="34" borderId="20" xfId="55" applyFont="1" applyFill="1" applyBorder="1" applyAlignment="1">
      <alignment horizontal="center" vertical="center" wrapText="1"/>
      <protection/>
    </xf>
    <xf numFmtId="0" fontId="70" fillId="34" borderId="18" xfId="55" applyFont="1" applyFill="1" applyBorder="1" applyAlignment="1">
      <alignment horizontal="center" vertical="center" wrapText="1"/>
      <protection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82" fontId="3" fillId="0" borderId="11" xfId="55" applyNumberFormat="1" applyFont="1" applyBorder="1" applyAlignment="1">
      <alignment horizontal="left" vertical="center" wrapText="1"/>
      <protection/>
    </xf>
    <xf numFmtId="182" fontId="3" fillId="0" borderId="13" xfId="55" applyNumberFormat="1" applyFont="1" applyBorder="1" applyAlignment="1">
      <alignment horizontal="left" vertical="center" wrapText="1"/>
      <protection/>
    </xf>
    <xf numFmtId="0" fontId="69" fillId="34" borderId="50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10" fillId="0" borderId="50" xfId="0" applyNumberFormat="1" applyFont="1" applyBorder="1" applyAlignment="1">
      <alignment horizontal="left" vertical="center" wrapText="1"/>
    </xf>
    <xf numFmtId="0" fontId="65" fillId="34" borderId="11" xfId="55" applyFont="1" applyFill="1" applyBorder="1" applyAlignment="1">
      <alignment horizontal="center" vertical="center" wrapText="1"/>
      <protection/>
    </xf>
    <xf numFmtId="0" fontId="65" fillId="34" borderId="13" xfId="55" applyFont="1" applyFill="1" applyBorder="1" applyAlignment="1">
      <alignment horizontal="center" vertical="center" wrapText="1"/>
      <protection/>
    </xf>
    <xf numFmtId="0" fontId="69" fillId="34" borderId="17" xfId="0" applyNumberFormat="1" applyFont="1" applyFill="1" applyBorder="1" applyAlignment="1">
      <alignment horizontal="center" vertical="center" wrapText="1"/>
    </xf>
    <xf numFmtId="0" fontId="69" fillId="34" borderId="20" xfId="0" applyNumberFormat="1" applyFont="1" applyFill="1" applyBorder="1" applyAlignment="1">
      <alignment horizontal="center" vertical="center" wrapText="1"/>
    </xf>
    <xf numFmtId="0" fontId="65" fillId="34" borderId="52" xfId="55" applyFont="1" applyFill="1" applyBorder="1" applyAlignment="1">
      <alignment horizontal="center" vertical="center" wrapText="1"/>
      <protection/>
    </xf>
    <xf numFmtId="0" fontId="65" fillId="34" borderId="51" xfId="55" applyFont="1" applyFill="1" applyBorder="1" applyAlignment="1">
      <alignment horizontal="center" vertical="center" wrapText="1"/>
      <protection/>
    </xf>
    <xf numFmtId="0" fontId="69" fillId="34" borderId="17" xfId="55" applyFont="1" applyFill="1" applyBorder="1" applyAlignment="1">
      <alignment horizontal="left" vertical="center" wrapText="1"/>
      <protection/>
    </xf>
    <xf numFmtId="0" fontId="69" fillId="34" borderId="20" xfId="55" applyFont="1" applyFill="1" applyBorder="1" applyAlignment="1">
      <alignment horizontal="left" vertical="center" wrapText="1"/>
      <protection/>
    </xf>
    <xf numFmtId="0" fontId="69" fillId="34" borderId="18" xfId="55" applyFont="1" applyFill="1" applyBorder="1" applyAlignment="1">
      <alignment horizontal="left" vertical="center" wrapText="1"/>
      <protection/>
    </xf>
    <xf numFmtId="0" fontId="69" fillId="34" borderId="18" xfId="0" applyNumberFormat="1" applyFont="1" applyFill="1" applyBorder="1" applyAlignment="1">
      <alignment horizontal="center" vertical="center" wrapText="1"/>
    </xf>
    <xf numFmtId="0" fontId="65" fillId="34" borderId="10" xfId="55" applyFont="1" applyFill="1" applyBorder="1" applyAlignment="1">
      <alignment horizontal="center" vertical="center" wrapText="1"/>
      <protection/>
    </xf>
    <xf numFmtId="0" fontId="65" fillId="34" borderId="17" xfId="55" applyFont="1" applyFill="1" applyBorder="1" applyAlignment="1">
      <alignment horizontal="left" vertical="center" wrapText="1"/>
      <protection/>
    </xf>
    <xf numFmtId="0" fontId="65" fillId="34" borderId="20" xfId="55" applyFont="1" applyFill="1" applyBorder="1" applyAlignment="1">
      <alignment horizontal="left" vertical="center" wrapText="1"/>
      <protection/>
    </xf>
    <xf numFmtId="0" fontId="65" fillId="34" borderId="18" xfId="55" applyFont="1" applyFill="1" applyBorder="1" applyAlignment="1">
      <alignment horizontal="left" vertical="center" wrapText="1"/>
      <protection/>
    </xf>
    <xf numFmtId="0" fontId="3" fillId="0" borderId="52" xfId="55" applyFont="1" applyBorder="1" applyAlignment="1">
      <alignment horizontal="center" vertical="center" wrapText="1"/>
      <protection/>
    </xf>
    <xf numFmtId="0" fontId="3" fillId="0" borderId="51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10" fillId="0" borderId="17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3" fillId="0" borderId="11" xfId="55" applyFont="1" applyBorder="1" applyAlignment="1">
      <alignment horizontal="center" vertical="center" wrapText="1"/>
      <protection/>
    </xf>
    <xf numFmtId="0" fontId="3" fillId="0" borderId="53" xfId="55" applyFont="1" applyBorder="1" applyAlignment="1">
      <alignment horizontal="center" vertical="center" wrapText="1"/>
      <protection/>
    </xf>
    <xf numFmtId="0" fontId="3" fillId="0" borderId="13" xfId="55" applyFont="1" applyBorder="1" applyAlignment="1">
      <alignment horizontal="center" vertical="center" wrapText="1"/>
      <protection/>
    </xf>
    <xf numFmtId="0" fontId="3" fillId="0" borderId="54" xfId="55" applyFont="1" applyBorder="1" applyAlignment="1">
      <alignment horizontal="left" wrapText="1"/>
      <protection/>
    </xf>
    <xf numFmtId="0" fontId="3" fillId="0" borderId="17" xfId="55" applyFont="1" applyBorder="1" applyAlignment="1">
      <alignment horizontal="left"/>
      <protection/>
    </xf>
    <xf numFmtId="0" fontId="3" fillId="0" borderId="20" xfId="55" applyFont="1" applyBorder="1" applyAlignment="1">
      <alignment horizontal="left"/>
      <protection/>
    </xf>
    <xf numFmtId="0" fontId="10" fillId="0" borderId="18" xfId="0" applyNumberFormat="1" applyFont="1" applyBorder="1" applyAlignment="1">
      <alignment horizontal="center" vertical="center" wrapText="1"/>
    </xf>
    <xf numFmtId="0" fontId="65" fillId="0" borderId="17" xfId="55" applyFont="1" applyBorder="1" applyAlignment="1">
      <alignment horizontal="left"/>
      <protection/>
    </xf>
    <xf numFmtId="0" fontId="65" fillId="0" borderId="20" xfId="55" applyFont="1" applyBorder="1" applyAlignment="1">
      <alignment horizontal="left"/>
      <protection/>
    </xf>
    <xf numFmtId="0" fontId="3" fillId="0" borderId="0" xfId="55" applyFont="1" applyBorder="1" applyAlignment="1">
      <alignment horizontal="left" wrapText="1"/>
      <protection/>
    </xf>
    <xf numFmtId="0" fontId="13" fillId="0" borderId="0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3" fillId="0" borderId="17" xfId="55" applyFont="1" applyBorder="1" applyAlignment="1">
      <alignment horizontal="center" vertical="center" wrapText="1"/>
      <protection/>
    </xf>
    <xf numFmtId="0" fontId="3" fillId="0" borderId="20" xfId="55" applyFont="1" applyBorder="1" applyAlignment="1">
      <alignment horizontal="center" vertical="center" wrapText="1"/>
      <protection/>
    </xf>
    <xf numFmtId="0" fontId="3" fillId="0" borderId="18" xfId="55" applyFont="1" applyBorder="1" applyAlignment="1">
      <alignment horizontal="center" vertical="center" wrapText="1"/>
      <protection/>
    </xf>
    <xf numFmtId="0" fontId="66" fillId="34" borderId="17" xfId="0" applyFont="1" applyFill="1" applyBorder="1" applyAlignment="1">
      <alignment horizontal="center" vertical="center" wrapText="1"/>
    </xf>
    <xf numFmtId="0" fontId="66" fillId="34" borderId="20" xfId="0" applyFont="1" applyFill="1" applyBorder="1" applyAlignment="1">
      <alignment horizontal="center" vertical="center" wrapText="1"/>
    </xf>
    <xf numFmtId="0" fontId="66" fillId="34" borderId="18" xfId="0" applyFont="1" applyFill="1" applyBorder="1" applyAlignment="1">
      <alignment horizontal="center" vertical="center" wrapText="1"/>
    </xf>
    <xf numFmtId="0" fontId="67" fillId="34" borderId="11" xfId="0" applyFont="1" applyFill="1" applyBorder="1" applyAlignment="1">
      <alignment horizontal="center" vertical="center" wrapText="1"/>
    </xf>
    <xf numFmtId="0" fontId="67" fillId="34" borderId="53" xfId="0" applyFont="1" applyFill="1" applyBorder="1" applyAlignment="1">
      <alignment horizontal="center" vertical="center" wrapText="1"/>
    </xf>
    <xf numFmtId="0" fontId="67" fillId="34" borderId="13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24" fillId="34" borderId="17" xfId="0" applyFont="1" applyFill="1" applyBorder="1" applyAlignment="1">
      <alignment horizontal="center" vertical="center" wrapText="1"/>
    </xf>
    <xf numFmtId="0" fontId="24" fillId="34" borderId="18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 vertical="center" wrapText="1" shrinkToFit="1"/>
    </xf>
    <xf numFmtId="0" fontId="25" fillId="34" borderId="13" xfId="0" applyFont="1" applyFill="1" applyBorder="1" applyAlignment="1">
      <alignment horizontal="center" vertical="center" wrapText="1" shrinkToFit="1"/>
    </xf>
    <xf numFmtId="0" fontId="67" fillId="34" borderId="11" xfId="0" applyFont="1" applyFill="1" applyBorder="1" applyAlignment="1">
      <alignment horizontal="center" vertical="center" wrapText="1" shrinkToFit="1"/>
    </xf>
    <xf numFmtId="0" fontId="67" fillId="34" borderId="13" xfId="0" applyFont="1" applyFill="1" applyBorder="1" applyAlignment="1">
      <alignment horizontal="center" vertical="center" wrapText="1" shrinkToFit="1"/>
    </xf>
    <xf numFmtId="0" fontId="69" fillId="34" borderId="17" xfId="0" applyFont="1" applyFill="1" applyBorder="1" applyAlignment="1">
      <alignment horizontal="left" vertical="top" wrapText="1"/>
    </xf>
    <xf numFmtId="0" fontId="69" fillId="34" borderId="20" xfId="0" applyFont="1" applyFill="1" applyBorder="1" applyAlignment="1">
      <alignment horizontal="left" vertical="top" wrapText="1"/>
    </xf>
    <xf numFmtId="0" fontId="69" fillId="34" borderId="18" xfId="0" applyFont="1" applyFill="1" applyBorder="1" applyAlignment="1">
      <alignment horizontal="left" vertical="top" wrapText="1"/>
    </xf>
    <xf numFmtId="0" fontId="69" fillId="34" borderId="17" xfId="0" applyFont="1" applyFill="1" applyBorder="1" applyAlignment="1">
      <alignment horizontal="left" vertical="center" wrapText="1"/>
    </xf>
    <xf numFmtId="0" fontId="69" fillId="34" borderId="20" xfId="0" applyFont="1" applyFill="1" applyBorder="1" applyAlignment="1">
      <alignment horizontal="left" vertical="center" wrapText="1"/>
    </xf>
    <xf numFmtId="0" fontId="69" fillId="34" borderId="18" xfId="0" applyFont="1" applyFill="1" applyBorder="1" applyAlignment="1">
      <alignment horizontal="left" vertical="center" wrapText="1"/>
    </xf>
    <xf numFmtId="0" fontId="3" fillId="35" borderId="11" xfId="55" applyFont="1" applyFill="1" applyBorder="1" applyAlignment="1">
      <alignment horizontal="left" vertical="center" wrapText="1"/>
      <protection/>
    </xf>
    <xf numFmtId="0" fontId="3" fillId="35" borderId="11" xfId="55" applyFont="1" applyFill="1" applyBorder="1" applyAlignment="1">
      <alignment horizontal="center" vertical="center" wrapText="1"/>
      <protection/>
    </xf>
    <xf numFmtId="183" fontId="3" fillId="35" borderId="11" xfId="55" applyNumberFormat="1" applyFont="1" applyFill="1" applyBorder="1" applyAlignment="1">
      <alignment horizontal="center" vertical="center" wrapText="1"/>
      <protection/>
    </xf>
    <xf numFmtId="0" fontId="13" fillId="35" borderId="10" xfId="56" applyFont="1" applyFill="1" applyBorder="1" applyAlignment="1">
      <alignment horizontal="left" vertical="center" wrapText="1"/>
      <protection/>
    </xf>
    <xf numFmtId="0" fontId="3" fillId="35" borderId="13" xfId="55" applyFont="1" applyFill="1" applyBorder="1" applyAlignment="1">
      <alignment horizontal="left" vertical="center" wrapText="1"/>
      <protection/>
    </xf>
    <xf numFmtId="0" fontId="3" fillId="35" borderId="13" xfId="55" applyFont="1" applyFill="1" applyBorder="1" applyAlignment="1">
      <alignment horizontal="center" vertical="center" wrapText="1"/>
      <protection/>
    </xf>
    <xf numFmtId="183" fontId="3" fillId="35" borderId="13" xfId="55" applyNumberFormat="1" applyFont="1" applyFill="1" applyBorder="1" applyAlignment="1">
      <alignment horizontal="center" vertical="center" wrapText="1"/>
      <protection/>
    </xf>
  </cellXfs>
  <cellStyles count="58">
    <cellStyle name="Normal" xfId="0"/>
    <cellStyle name="_Прил к пост 23-к8 тариф ХВС ВО МП ЖКХ 2016-2018" xfId="15"/>
    <cellStyle name="_прил ЧЭ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_ООО Тепловая компания (печора)" xfId="55"/>
    <cellStyle name="Обычный 3" xfId="56"/>
    <cellStyle name="Обычный 4" xfId="57"/>
    <cellStyle name="Обычный 5" xfId="58"/>
    <cellStyle name="Обычный_PP_PitWater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4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PPROM\committeecost\&#1046;&#1050;&#1061;\&#1050;&#1054;&#1052;&#1052;&#1059;&#1053;&#1040;&#1051;&#1068;&#1053;&#1067;&#1045;%20&#1059;&#1057;&#1051;&#1059;&#1043;&#1048;%20&#1085;&#1072;%202023%20&#1075;&#1086;&#1076;\&#1055;&#1055;%20&#1042;&#1057;%20&#1042;&#1054;%202019-2023\&#1055;&#1055;%20&#1092;&#1072;&#1082;&#1090;%202021\&#1086;&#1090;%20&#1056;&#1054;\&#1041;&#1046;&#1050;&#1061;\&#1055;&#1086;&#1076;&#1090;&#1074;&#1077;&#1088;&#1078;&#1076;&#1072;&#1102;&#1097;&#1080;&#1077;\&#1056;&#1045;&#1052;&#1054;&#1053;&#1058;&#1067;\&#1056;&#1057;&#1043;%20&#1085;&#1072;%20&#1042;&#1054;%20&#1041;&#1080;&#1083;&#1080;&#1073;&#1080;&#1085;&#1086;_2021%20&#1075;\&#1042;&#1054;%20&#1055;&#1055;%20&#1041;&#1046;&#1050;&#1061;%202021%20&#1092;&#1072;&#1082;&#1090;%20(&#1089;%20&#1091;&#1095;.%20&#1079;&#1072;&#1090;&#1088;&#1072;&#1090;%20&#1056;&#1057;&#1043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1"/>
      <sheetName val="раздел 2"/>
      <sheetName val="раздел 3"/>
      <sheetName val="раздел 4"/>
      <sheetName val="раздел 5"/>
      <sheetName val="Билибино"/>
      <sheetName val="Анюйск"/>
    </sheetNames>
    <sheetDataSet>
      <sheetData sheetId="6">
        <row r="46">
          <cell r="G46" t="str">
            <v>Отсутствие собственных квалифицированных специалистов для выполнения требуемого объема работ. Отказ подрядчика в связи с недоствточным объемом материалов.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C25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49.28125" style="20" customWidth="1"/>
    <col min="2" max="2" width="61.8515625" style="20" customWidth="1"/>
    <col min="3" max="3" width="7.00390625" style="20" customWidth="1"/>
    <col min="4" max="4" width="6.7109375" style="20" customWidth="1"/>
    <col min="5" max="16384" width="9.140625" style="20" customWidth="1"/>
  </cols>
  <sheetData>
    <row r="1" spans="1:2" ht="15.75">
      <c r="A1" s="408" t="s">
        <v>60</v>
      </c>
      <c r="B1" s="408"/>
    </row>
    <row r="2" spans="1:2" s="21" customFormat="1" ht="18.75">
      <c r="A2" s="404" t="s">
        <v>154</v>
      </c>
      <c r="B2" s="404"/>
    </row>
    <row r="3" spans="1:2" s="21" customFormat="1" ht="19.5" customHeight="1">
      <c r="A3" s="405"/>
      <c r="B3" s="406"/>
    </row>
    <row r="4" spans="1:2" s="21" customFormat="1" ht="18.75" customHeight="1">
      <c r="A4" s="407" t="s">
        <v>51</v>
      </c>
      <c r="B4" s="407"/>
    </row>
    <row r="5" spans="1:2" ht="27" customHeight="1">
      <c r="A5" s="22" t="s">
        <v>55</v>
      </c>
      <c r="B5" s="28" t="s">
        <v>52</v>
      </c>
    </row>
    <row r="6" spans="1:2" ht="36" customHeight="1">
      <c r="A6" s="22" t="s">
        <v>56</v>
      </c>
      <c r="B6" s="11" t="s">
        <v>54</v>
      </c>
    </row>
    <row r="7" spans="1:2" ht="38.25" customHeight="1">
      <c r="A7" s="22" t="s">
        <v>57</v>
      </c>
      <c r="B7" s="11" t="s">
        <v>53</v>
      </c>
    </row>
    <row r="8" spans="1:2" ht="27.75" customHeight="1">
      <c r="A8" s="22" t="s">
        <v>58</v>
      </c>
      <c r="B8" s="28" t="s">
        <v>59</v>
      </c>
    </row>
    <row r="9" spans="1:2" s="25" customFormat="1" ht="21.75" customHeight="1">
      <c r="A9" s="23"/>
      <c r="B9" s="24"/>
    </row>
    <row r="10" ht="16.5" customHeight="1"/>
    <row r="11" spans="1:2" ht="15.75">
      <c r="A11" s="46" t="s">
        <v>152</v>
      </c>
      <c r="B11" s="46" t="s">
        <v>153</v>
      </c>
    </row>
    <row r="12" spans="1:2" ht="15.75">
      <c r="A12" s="45" t="s">
        <v>136</v>
      </c>
      <c r="B12" s="45" t="s">
        <v>137</v>
      </c>
    </row>
    <row r="20" ht="15.75">
      <c r="C20" s="26"/>
    </row>
    <row r="22" ht="15.75">
      <c r="C22" s="27"/>
    </row>
    <row r="25" spans="1:3" s="25" customFormat="1" ht="15.75">
      <c r="A25" s="20"/>
      <c r="B25" s="20"/>
      <c r="C25" s="20"/>
    </row>
    <row r="26" ht="15" customHeight="1"/>
    <row r="27" ht="31.5" customHeight="1"/>
  </sheetData>
  <sheetProtection/>
  <mergeCells count="4">
    <mergeCell ref="A2:B2"/>
    <mergeCell ref="A3:B3"/>
    <mergeCell ref="A4:B4"/>
    <mergeCell ref="A1:B1"/>
  </mergeCells>
  <printOptions horizontalCentered="1"/>
  <pageMargins left="1.1811023622047245" right="0.3937007874015748" top="0.3937007874015748" bottom="0.3937007874015748" header="0.31496062992125984" footer="0.31496062992125984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BB113"/>
  <sheetViews>
    <sheetView zoomScale="80" zoomScaleNormal="80" zoomScalePageLayoutView="0" workbookViewId="0" topLeftCell="A1">
      <pane xSplit="3" ySplit="7" topLeftCell="D8" activePane="bottomRight" state="frozen"/>
      <selection pane="topLeft" activeCell="A22" sqref="A22"/>
      <selection pane="topRight" activeCell="A22" sqref="A22"/>
      <selection pane="bottomLeft" activeCell="A22" sqref="A22"/>
      <selection pane="bottomRight" activeCell="AX17" sqref="AX17"/>
    </sheetView>
  </sheetViews>
  <sheetFormatPr defaultColWidth="9.140625" defaultRowHeight="12.75"/>
  <cols>
    <col min="1" max="1" width="6.8515625" style="29" customWidth="1"/>
    <col min="2" max="2" width="38.7109375" style="29" customWidth="1"/>
    <col min="3" max="3" width="10.57421875" style="29" customWidth="1"/>
    <col min="4" max="7" width="12.28125" style="29" customWidth="1"/>
    <col min="8" max="8" width="13.57421875" style="29" customWidth="1"/>
    <col min="9" max="15" width="13.57421875" style="30" customWidth="1"/>
    <col min="16" max="19" width="13.57421875" style="30" hidden="1" customWidth="1"/>
    <col min="20" max="23" width="13.57421875" style="29" hidden="1" customWidth="1"/>
    <col min="24" max="28" width="12.57421875" style="29" customWidth="1"/>
    <col min="29" max="31" width="12.57421875" style="30" customWidth="1"/>
    <col min="32" max="35" width="12.57421875" style="29" customWidth="1"/>
    <col min="36" max="43" width="12.57421875" style="29" hidden="1" customWidth="1"/>
    <col min="44" max="44" width="10.00390625" style="29" customWidth="1"/>
    <col min="45" max="45" width="9.140625" style="29" customWidth="1"/>
    <col min="46" max="46" width="14.140625" style="29" customWidth="1"/>
    <col min="47" max="47" width="14.00390625" style="29" customWidth="1"/>
    <col min="48" max="48" width="14.8515625" style="29" customWidth="1"/>
    <col min="49" max="16384" width="9.140625" style="29" customWidth="1"/>
  </cols>
  <sheetData>
    <row r="1" spans="1:43" ht="19.5" customHeight="1">
      <c r="A1" s="418" t="s">
        <v>113</v>
      </c>
      <c r="B1" s="418"/>
      <c r="C1" s="418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419"/>
      <c r="AB1" s="419"/>
      <c r="AC1" s="419"/>
      <c r="AD1" s="419"/>
      <c r="AE1" s="419"/>
      <c r="AF1" s="419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</row>
    <row r="2" spans="1:52" ht="21" customHeight="1">
      <c r="A2" s="420" t="s">
        <v>61</v>
      </c>
      <c r="B2" s="420" t="s">
        <v>62</v>
      </c>
      <c r="C2" s="420" t="s">
        <v>63</v>
      </c>
      <c r="D2" s="421" t="s">
        <v>64</v>
      </c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2"/>
      <c r="Y2" s="422"/>
      <c r="Z2" s="422"/>
      <c r="AA2" s="422"/>
      <c r="AB2" s="422"/>
      <c r="AC2" s="422"/>
      <c r="AD2" s="422"/>
      <c r="AE2" s="422"/>
      <c r="AF2" s="422"/>
      <c r="AG2" s="422"/>
      <c r="AH2" s="422"/>
      <c r="AI2" s="422"/>
      <c r="AJ2" s="422"/>
      <c r="AK2" s="422"/>
      <c r="AL2" s="422"/>
      <c r="AM2" s="422"/>
      <c r="AN2" s="422"/>
      <c r="AO2" s="422"/>
      <c r="AP2" s="422"/>
      <c r="AQ2" s="423"/>
      <c r="AR2" s="36"/>
      <c r="AS2" s="275"/>
      <c r="AT2" s="275"/>
      <c r="AU2" s="275"/>
      <c r="AV2" s="275"/>
      <c r="AW2" s="275"/>
      <c r="AX2" s="275"/>
      <c r="AY2" s="275"/>
      <c r="AZ2" s="275"/>
    </row>
    <row r="3" spans="1:52" ht="17.25" customHeight="1">
      <c r="A3" s="420"/>
      <c r="B3" s="420"/>
      <c r="C3" s="420"/>
      <c r="D3" s="409" t="s">
        <v>76</v>
      </c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1"/>
      <c r="X3" s="409" t="s">
        <v>77</v>
      </c>
      <c r="Y3" s="410"/>
      <c r="Z3" s="410"/>
      <c r="AA3" s="410"/>
      <c r="AB3" s="410"/>
      <c r="AC3" s="410"/>
      <c r="AD3" s="410"/>
      <c r="AE3" s="410"/>
      <c r="AF3" s="410"/>
      <c r="AG3" s="410"/>
      <c r="AH3" s="410"/>
      <c r="AI3" s="410"/>
      <c r="AJ3" s="410"/>
      <c r="AK3" s="410"/>
      <c r="AL3" s="410"/>
      <c r="AM3" s="410"/>
      <c r="AN3" s="410"/>
      <c r="AO3" s="410"/>
      <c r="AP3" s="410"/>
      <c r="AQ3" s="411"/>
      <c r="AR3" s="36"/>
      <c r="AS3" s="275"/>
      <c r="AT3" s="427"/>
      <c r="AU3" s="427"/>
      <c r="AV3" s="427"/>
      <c r="AW3" s="275"/>
      <c r="AX3" s="275"/>
      <c r="AY3" s="275"/>
      <c r="AZ3" s="275"/>
    </row>
    <row r="4" spans="1:52" ht="18.75" customHeight="1">
      <c r="A4" s="420"/>
      <c r="B4" s="420"/>
      <c r="C4" s="420"/>
      <c r="D4" s="415" t="s">
        <v>114</v>
      </c>
      <c r="E4" s="416"/>
      <c r="F4" s="416"/>
      <c r="G4" s="417"/>
      <c r="H4" s="415" t="s">
        <v>115</v>
      </c>
      <c r="I4" s="416"/>
      <c r="J4" s="416"/>
      <c r="K4" s="417"/>
      <c r="L4" s="415" t="s">
        <v>116</v>
      </c>
      <c r="M4" s="416"/>
      <c r="N4" s="416"/>
      <c r="O4" s="417"/>
      <c r="P4" s="415" t="s">
        <v>117</v>
      </c>
      <c r="Q4" s="416"/>
      <c r="R4" s="416"/>
      <c r="S4" s="417"/>
      <c r="T4" s="415" t="s">
        <v>118</v>
      </c>
      <c r="U4" s="416"/>
      <c r="V4" s="416"/>
      <c r="W4" s="417"/>
      <c r="X4" s="415" t="s">
        <v>114</v>
      </c>
      <c r="Y4" s="416"/>
      <c r="Z4" s="416"/>
      <c r="AA4" s="417"/>
      <c r="AB4" s="415" t="s">
        <v>115</v>
      </c>
      <c r="AC4" s="416"/>
      <c r="AD4" s="416"/>
      <c r="AE4" s="417"/>
      <c r="AF4" s="415" t="s">
        <v>116</v>
      </c>
      <c r="AG4" s="416"/>
      <c r="AH4" s="416"/>
      <c r="AI4" s="417"/>
      <c r="AJ4" s="415" t="s">
        <v>117</v>
      </c>
      <c r="AK4" s="416"/>
      <c r="AL4" s="416"/>
      <c r="AM4" s="417"/>
      <c r="AN4" s="415" t="s">
        <v>118</v>
      </c>
      <c r="AO4" s="416"/>
      <c r="AP4" s="416"/>
      <c r="AQ4" s="417"/>
      <c r="AR4" s="36"/>
      <c r="AS4" s="275"/>
      <c r="AT4" s="275"/>
      <c r="AU4" s="275"/>
      <c r="AV4" s="275"/>
      <c r="AW4" s="275"/>
      <c r="AX4" s="275"/>
      <c r="AY4" s="275"/>
      <c r="AZ4" s="275"/>
    </row>
    <row r="5" spans="1:52" ht="18" customHeight="1">
      <c r="A5" s="420"/>
      <c r="B5" s="420"/>
      <c r="C5" s="420"/>
      <c r="D5" s="217" t="s">
        <v>71</v>
      </c>
      <c r="E5" s="412" t="s">
        <v>72</v>
      </c>
      <c r="F5" s="413"/>
      <c r="G5" s="414"/>
      <c r="H5" s="217" t="s">
        <v>71</v>
      </c>
      <c r="I5" s="412" t="s">
        <v>72</v>
      </c>
      <c r="J5" s="413"/>
      <c r="K5" s="414"/>
      <c r="L5" s="217" t="s">
        <v>71</v>
      </c>
      <c r="M5" s="412" t="s">
        <v>72</v>
      </c>
      <c r="N5" s="413"/>
      <c r="O5" s="414"/>
      <c r="P5" s="217" t="s">
        <v>71</v>
      </c>
      <c r="Q5" s="412" t="s">
        <v>72</v>
      </c>
      <c r="R5" s="413"/>
      <c r="S5" s="414"/>
      <c r="T5" s="217" t="s">
        <v>71</v>
      </c>
      <c r="U5" s="412" t="s">
        <v>72</v>
      </c>
      <c r="V5" s="413"/>
      <c r="W5" s="414"/>
      <c r="X5" s="217" t="s">
        <v>71</v>
      </c>
      <c r="Y5" s="412" t="s">
        <v>72</v>
      </c>
      <c r="Z5" s="413"/>
      <c r="AA5" s="414"/>
      <c r="AB5" s="217" t="s">
        <v>71</v>
      </c>
      <c r="AC5" s="412" t="s">
        <v>72</v>
      </c>
      <c r="AD5" s="413"/>
      <c r="AE5" s="414"/>
      <c r="AF5" s="217" t="s">
        <v>71</v>
      </c>
      <c r="AG5" s="412" t="s">
        <v>72</v>
      </c>
      <c r="AH5" s="413"/>
      <c r="AI5" s="414"/>
      <c r="AJ5" s="217" t="s">
        <v>71</v>
      </c>
      <c r="AK5" s="412" t="s">
        <v>72</v>
      </c>
      <c r="AL5" s="413"/>
      <c r="AM5" s="414"/>
      <c r="AN5" s="217" t="s">
        <v>71</v>
      </c>
      <c r="AO5" s="412" t="s">
        <v>72</v>
      </c>
      <c r="AP5" s="413"/>
      <c r="AQ5" s="414"/>
      <c r="AR5" s="36"/>
      <c r="AS5" s="275"/>
      <c r="AT5" s="426"/>
      <c r="AU5" s="426"/>
      <c r="AV5" s="426"/>
      <c r="AW5" s="275"/>
      <c r="AX5" s="275"/>
      <c r="AY5" s="275"/>
      <c r="AZ5" s="275"/>
    </row>
    <row r="6" spans="1:52" ht="29.25" customHeight="1">
      <c r="A6" s="218"/>
      <c r="B6" s="218"/>
      <c r="C6" s="219"/>
      <c r="D6" s="217" t="s">
        <v>73</v>
      </c>
      <c r="E6" s="217" t="s">
        <v>74</v>
      </c>
      <c r="F6" s="217" t="s">
        <v>75</v>
      </c>
      <c r="G6" s="217" t="s">
        <v>73</v>
      </c>
      <c r="H6" s="217" t="s">
        <v>73</v>
      </c>
      <c r="I6" s="217" t="s">
        <v>74</v>
      </c>
      <c r="J6" s="217" t="s">
        <v>75</v>
      </c>
      <c r="K6" s="217" t="s">
        <v>73</v>
      </c>
      <c r="L6" s="217" t="s">
        <v>73</v>
      </c>
      <c r="M6" s="217" t="s">
        <v>74</v>
      </c>
      <c r="N6" s="217" t="s">
        <v>75</v>
      </c>
      <c r="O6" s="217" t="s">
        <v>73</v>
      </c>
      <c r="P6" s="217" t="s">
        <v>73</v>
      </c>
      <c r="Q6" s="217" t="s">
        <v>74</v>
      </c>
      <c r="R6" s="217" t="s">
        <v>75</v>
      </c>
      <c r="S6" s="217" t="s">
        <v>73</v>
      </c>
      <c r="T6" s="217" t="s">
        <v>73</v>
      </c>
      <c r="U6" s="217" t="s">
        <v>74</v>
      </c>
      <c r="V6" s="217" t="s">
        <v>75</v>
      </c>
      <c r="W6" s="217" t="s">
        <v>73</v>
      </c>
      <c r="X6" s="217" t="s">
        <v>73</v>
      </c>
      <c r="Y6" s="217" t="s">
        <v>74</v>
      </c>
      <c r="Z6" s="217" t="s">
        <v>75</v>
      </c>
      <c r="AA6" s="217" t="s">
        <v>73</v>
      </c>
      <c r="AB6" s="217" t="s">
        <v>73</v>
      </c>
      <c r="AC6" s="217" t="s">
        <v>74</v>
      </c>
      <c r="AD6" s="217" t="s">
        <v>75</v>
      </c>
      <c r="AE6" s="217" t="s">
        <v>73</v>
      </c>
      <c r="AF6" s="217" t="s">
        <v>73</v>
      </c>
      <c r="AG6" s="217" t="s">
        <v>74</v>
      </c>
      <c r="AH6" s="217" t="s">
        <v>75</v>
      </c>
      <c r="AI6" s="217" t="s">
        <v>73</v>
      </c>
      <c r="AJ6" s="217" t="s">
        <v>73</v>
      </c>
      <c r="AK6" s="217" t="s">
        <v>74</v>
      </c>
      <c r="AL6" s="217" t="s">
        <v>75</v>
      </c>
      <c r="AM6" s="217" t="s">
        <v>73</v>
      </c>
      <c r="AN6" s="217" t="s">
        <v>73</v>
      </c>
      <c r="AO6" s="217" t="s">
        <v>74</v>
      </c>
      <c r="AP6" s="217" t="s">
        <v>75</v>
      </c>
      <c r="AQ6" s="217" t="s">
        <v>73</v>
      </c>
      <c r="AR6" s="36"/>
      <c r="AS6" s="275"/>
      <c r="AT6" s="286"/>
      <c r="AU6" s="286"/>
      <c r="AV6" s="286"/>
      <c r="AW6" s="275"/>
      <c r="AX6" s="275"/>
      <c r="AY6" s="275"/>
      <c r="AZ6" s="275"/>
    </row>
    <row r="7" spans="1:52" ht="15">
      <c r="A7" s="218">
        <v>1</v>
      </c>
      <c r="B7" s="218">
        <f aca="true" t="shared" si="0" ref="B7:S7">A7+1</f>
        <v>2</v>
      </c>
      <c r="C7" s="218">
        <f t="shared" si="0"/>
        <v>3</v>
      </c>
      <c r="D7" s="218">
        <f t="shared" si="0"/>
        <v>4</v>
      </c>
      <c r="E7" s="218">
        <f t="shared" si="0"/>
        <v>5</v>
      </c>
      <c r="F7" s="218">
        <f t="shared" si="0"/>
        <v>6</v>
      </c>
      <c r="G7" s="218">
        <f t="shared" si="0"/>
        <v>7</v>
      </c>
      <c r="H7" s="218">
        <v>4</v>
      </c>
      <c r="I7" s="218">
        <f t="shared" si="0"/>
        <v>5</v>
      </c>
      <c r="J7" s="218">
        <f t="shared" si="0"/>
        <v>6</v>
      </c>
      <c r="K7" s="218">
        <f t="shared" si="0"/>
        <v>7</v>
      </c>
      <c r="L7" s="218">
        <f t="shared" si="0"/>
        <v>8</v>
      </c>
      <c r="M7" s="218">
        <f t="shared" si="0"/>
        <v>9</v>
      </c>
      <c r="N7" s="218">
        <f t="shared" si="0"/>
        <v>10</v>
      </c>
      <c r="O7" s="218">
        <f t="shared" si="0"/>
        <v>11</v>
      </c>
      <c r="P7" s="218">
        <f t="shared" si="0"/>
        <v>12</v>
      </c>
      <c r="Q7" s="218">
        <f t="shared" si="0"/>
        <v>13</v>
      </c>
      <c r="R7" s="218">
        <f t="shared" si="0"/>
        <v>14</v>
      </c>
      <c r="S7" s="218">
        <f t="shared" si="0"/>
        <v>15</v>
      </c>
      <c r="T7" s="218">
        <f>K7+1</f>
        <v>8</v>
      </c>
      <c r="U7" s="218">
        <f aca="true" t="shared" si="1" ref="U7:AM7">T7+1</f>
        <v>9</v>
      </c>
      <c r="V7" s="218">
        <f t="shared" si="1"/>
        <v>10</v>
      </c>
      <c r="W7" s="218">
        <f t="shared" si="1"/>
        <v>11</v>
      </c>
      <c r="X7" s="218">
        <v>8</v>
      </c>
      <c r="Y7" s="218">
        <v>9</v>
      </c>
      <c r="Z7" s="218">
        <v>10</v>
      </c>
      <c r="AA7" s="218">
        <f t="shared" si="1"/>
        <v>11</v>
      </c>
      <c r="AB7" s="218">
        <v>8</v>
      </c>
      <c r="AC7" s="218">
        <f t="shared" si="1"/>
        <v>9</v>
      </c>
      <c r="AD7" s="218">
        <f t="shared" si="1"/>
        <v>10</v>
      </c>
      <c r="AE7" s="218">
        <f t="shared" si="1"/>
        <v>11</v>
      </c>
      <c r="AF7" s="218">
        <f t="shared" si="1"/>
        <v>12</v>
      </c>
      <c r="AG7" s="218">
        <f t="shared" si="1"/>
        <v>13</v>
      </c>
      <c r="AH7" s="218">
        <f t="shared" si="1"/>
        <v>14</v>
      </c>
      <c r="AI7" s="218">
        <f t="shared" si="1"/>
        <v>15</v>
      </c>
      <c r="AJ7" s="218">
        <f t="shared" si="1"/>
        <v>16</v>
      </c>
      <c r="AK7" s="218">
        <f t="shared" si="1"/>
        <v>17</v>
      </c>
      <c r="AL7" s="218">
        <f t="shared" si="1"/>
        <v>18</v>
      </c>
      <c r="AM7" s="218">
        <f t="shared" si="1"/>
        <v>19</v>
      </c>
      <c r="AN7" s="218">
        <f>AE7+1</f>
        <v>12</v>
      </c>
      <c r="AO7" s="218">
        <f>AN7+1</f>
        <v>13</v>
      </c>
      <c r="AP7" s="218">
        <f>AO7+1</f>
        <v>14</v>
      </c>
      <c r="AQ7" s="219">
        <f>AP7+1</f>
        <v>15</v>
      </c>
      <c r="AR7" s="36"/>
      <c r="AS7" s="275"/>
      <c r="AT7" s="287"/>
      <c r="AU7" s="287"/>
      <c r="AV7" s="287"/>
      <c r="AW7" s="275"/>
      <c r="AX7" s="275"/>
      <c r="AY7" s="275"/>
      <c r="AZ7" s="275"/>
    </row>
    <row r="8" spans="1:52" ht="18.75" customHeight="1">
      <c r="A8" s="220" t="s">
        <v>5</v>
      </c>
      <c r="B8" s="221" t="s">
        <v>78</v>
      </c>
      <c r="C8" s="222"/>
      <c r="D8" s="223"/>
      <c r="E8" s="224"/>
      <c r="F8" s="225"/>
      <c r="G8" s="226"/>
      <c r="H8" s="223"/>
      <c r="I8" s="224"/>
      <c r="J8" s="225"/>
      <c r="K8" s="226"/>
      <c r="L8" s="306"/>
      <c r="M8" s="312"/>
      <c r="N8" s="313"/>
      <c r="O8" s="314"/>
      <c r="P8" s="223"/>
      <c r="Q8" s="224"/>
      <c r="R8" s="225"/>
      <c r="S8" s="226"/>
      <c r="T8" s="223"/>
      <c r="U8" s="224"/>
      <c r="V8" s="225"/>
      <c r="W8" s="226"/>
      <c r="X8" s="223"/>
      <c r="Y8" s="224"/>
      <c r="Z8" s="225"/>
      <c r="AA8" s="226"/>
      <c r="AB8" s="223"/>
      <c r="AC8" s="224"/>
      <c r="AD8" s="225"/>
      <c r="AE8" s="226"/>
      <c r="AF8" s="306"/>
      <c r="AG8" s="312"/>
      <c r="AH8" s="313"/>
      <c r="AI8" s="314"/>
      <c r="AJ8" s="223"/>
      <c r="AK8" s="224"/>
      <c r="AL8" s="225"/>
      <c r="AM8" s="226"/>
      <c r="AN8" s="223"/>
      <c r="AO8" s="224"/>
      <c r="AP8" s="225"/>
      <c r="AQ8" s="226"/>
      <c r="AR8" s="36"/>
      <c r="AS8" s="275"/>
      <c r="AT8" s="288"/>
      <c r="AU8" s="288"/>
      <c r="AV8" s="288"/>
      <c r="AW8" s="275"/>
      <c r="AX8" s="275"/>
      <c r="AY8" s="275"/>
      <c r="AZ8" s="275"/>
    </row>
    <row r="9" spans="1:52" ht="34.5" customHeight="1">
      <c r="A9" s="220" t="s">
        <v>6</v>
      </c>
      <c r="B9" s="221" t="s">
        <v>103</v>
      </c>
      <c r="C9" s="227" t="s">
        <v>65</v>
      </c>
      <c r="D9" s="228">
        <f>D10+D11</f>
        <v>1029470.9270000001</v>
      </c>
      <c r="E9" s="229">
        <f>E10+E11</f>
        <v>476333.816</v>
      </c>
      <c r="F9" s="230">
        <f>F10+F11</f>
        <v>433031.6919999999</v>
      </c>
      <c r="G9" s="231">
        <f>G10+G11</f>
        <v>909365.5079999999</v>
      </c>
      <c r="H9" s="228">
        <f>H10+H11</f>
        <v>1029470.9270000001</v>
      </c>
      <c r="I9" s="229">
        <v>574000.675</v>
      </c>
      <c r="J9" s="230">
        <v>453206.0000000001</v>
      </c>
      <c r="K9" s="231">
        <v>1027206.6750000002</v>
      </c>
      <c r="L9" s="307">
        <f>L10+L11</f>
        <v>973255.3</v>
      </c>
      <c r="M9" s="315">
        <f>M10+M11</f>
        <v>453300.49600000004</v>
      </c>
      <c r="N9" s="316">
        <f>N10+N11</f>
        <v>450709.2249999999</v>
      </c>
      <c r="O9" s="317">
        <f>O10+O11</f>
        <v>904009.7209999999</v>
      </c>
      <c r="P9" s="228">
        <v>0</v>
      </c>
      <c r="Q9" s="232">
        <v>0</v>
      </c>
      <c r="R9" s="233">
        <v>0</v>
      </c>
      <c r="S9" s="234">
        <v>0</v>
      </c>
      <c r="T9" s="228">
        <v>1029470.9270000001</v>
      </c>
      <c r="U9" s="232">
        <v>0</v>
      </c>
      <c r="V9" s="233">
        <v>0</v>
      </c>
      <c r="W9" s="234">
        <v>0</v>
      </c>
      <c r="X9" s="228">
        <v>20025.916999999998</v>
      </c>
      <c r="Y9" s="229">
        <v>9016.111</v>
      </c>
      <c r="Z9" s="230">
        <v>8271.628</v>
      </c>
      <c r="AA9" s="231">
        <v>17287.739</v>
      </c>
      <c r="AB9" s="228">
        <v>20025.916999999998</v>
      </c>
      <c r="AC9" s="229">
        <v>7738.257</v>
      </c>
      <c r="AD9" s="230">
        <v>7792.298999999999</v>
      </c>
      <c r="AE9" s="231">
        <v>15530.555999999999</v>
      </c>
      <c r="AF9" s="307">
        <f>AF10+AF11</f>
        <v>19307</v>
      </c>
      <c r="AG9" s="315">
        <f>AG10+AG11</f>
        <v>7947.201</v>
      </c>
      <c r="AH9" s="316">
        <f>AH10+AH11</f>
        <v>7439.518000000001</v>
      </c>
      <c r="AI9" s="317">
        <f>AI10+AI11</f>
        <v>15386.719000000001</v>
      </c>
      <c r="AJ9" s="228">
        <f aca="true" t="shared" si="2" ref="AJ9:AP9">AJ10+AJ11</f>
        <v>0</v>
      </c>
      <c r="AK9" s="232">
        <f t="shared" si="2"/>
        <v>0</v>
      </c>
      <c r="AL9" s="233">
        <f t="shared" si="2"/>
        <v>0</v>
      </c>
      <c r="AM9" s="234">
        <f t="shared" si="2"/>
        <v>0</v>
      </c>
      <c r="AN9" s="228">
        <f t="shared" si="2"/>
        <v>20025.916999999998</v>
      </c>
      <c r="AO9" s="232">
        <f t="shared" si="2"/>
        <v>0</v>
      </c>
      <c r="AP9" s="233">
        <f t="shared" si="2"/>
        <v>0</v>
      </c>
      <c r="AQ9" s="234">
        <f>AQ10+AQ11</f>
        <v>0</v>
      </c>
      <c r="AR9" s="36"/>
      <c r="AS9" s="275"/>
      <c r="AT9" s="289"/>
      <c r="AU9" s="289"/>
      <c r="AV9" s="289"/>
      <c r="AW9" s="275"/>
      <c r="AX9" s="275"/>
      <c r="AY9" s="275"/>
      <c r="AZ9" s="275"/>
    </row>
    <row r="10" spans="1:52" ht="18.75" customHeight="1">
      <c r="A10" s="235" t="s">
        <v>81</v>
      </c>
      <c r="B10" s="236" t="s">
        <v>79</v>
      </c>
      <c r="C10" s="227" t="s">
        <v>65</v>
      </c>
      <c r="D10" s="237">
        <v>1029470.9270000001</v>
      </c>
      <c r="E10" s="238">
        <v>476333.816</v>
      </c>
      <c r="F10" s="239">
        <v>433031.6919999999</v>
      </c>
      <c r="G10" s="240">
        <f>E10+F10</f>
        <v>909365.5079999999</v>
      </c>
      <c r="H10" s="237">
        <v>1029470.9270000001</v>
      </c>
      <c r="I10" s="241">
        <v>574000.675</v>
      </c>
      <c r="J10" s="242">
        <v>453206.0000000001</v>
      </c>
      <c r="K10" s="240">
        <v>1027206.6750000002</v>
      </c>
      <c r="L10" s="308">
        <v>973255.3</v>
      </c>
      <c r="M10" s="318">
        <v>453300.49600000004</v>
      </c>
      <c r="N10" s="319">
        <v>450709.2249999999</v>
      </c>
      <c r="O10" s="320">
        <f>M10+N10</f>
        <v>904009.7209999999</v>
      </c>
      <c r="P10" s="237"/>
      <c r="Q10" s="243"/>
      <c r="R10" s="244"/>
      <c r="S10" s="245">
        <v>0</v>
      </c>
      <c r="T10" s="237">
        <v>1029470.9270000001</v>
      </c>
      <c r="U10" s="243"/>
      <c r="V10" s="244"/>
      <c r="W10" s="245">
        <v>0</v>
      </c>
      <c r="X10" s="237">
        <v>20025.916999999998</v>
      </c>
      <c r="Y10" s="241">
        <v>9016.111</v>
      </c>
      <c r="Z10" s="242">
        <v>8271.628</v>
      </c>
      <c r="AA10" s="240">
        <v>17287.739</v>
      </c>
      <c r="AB10" s="237">
        <v>20025.916999999998</v>
      </c>
      <c r="AC10" s="241">
        <v>7738.257</v>
      </c>
      <c r="AD10" s="242">
        <v>7792.298999999999</v>
      </c>
      <c r="AE10" s="240">
        <v>15530.555999999999</v>
      </c>
      <c r="AF10" s="308">
        <v>19307</v>
      </c>
      <c r="AG10" s="318">
        <v>7947.201</v>
      </c>
      <c r="AH10" s="319">
        <v>7439.518000000001</v>
      </c>
      <c r="AI10" s="320">
        <f>AG10+AH10</f>
        <v>15386.719000000001</v>
      </c>
      <c r="AJ10" s="237"/>
      <c r="AK10" s="243"/>
      <c r="AL10" s="244"/>
      <c r="AM10" s="245">
        <f>AK10+AL10</f>
        <v>0</v>
      </c>
      <c r="AN10" s="237">
        <f>AB10</f>
        <v>20025.916999999998</v>
      </c>
      <c r="AO10" s="243"/>
      <c r="AP10" s="244"/>
      <c r="AQ10" s="245">
        <f>AO10+AP10</f>
        <v>0</v>
      </c>
      <c r="AR10" s="36"/>
      <c r="AS10" s="275"/>
      <c r="AT10" s="290"/>
      <c r="AU10" s="290"/>
      <c r="AV10" s="290"/>
      <c r="AW10" s="275"/>
      <c r="AX10" s="275"/>
      <c r="AY10" s="275"/>
      <c r="AZ10" s="275"/>
    </row>
    <row r="11" spans="1:52" ht="18.75" customHeight="1">
      <c r="A11" s="235" t="s">
        <v>82</v>
      </c>
      <c r="B11" s="236" t="s">
        <v>80</v>
      </c>
      <c r="C11" s="227" t="s">
        <v>65</v>
      </c>
      <c r="D11" s="237"/>
      <c r="E11" s="241"/>
      <c r="F11" s="242"/>
      <c r="G11" s="240"/>
      <c r="H11" s="237"/>
      <c r="I11" s="241"/>
      <c r="J11" s="242"/>
      <c r="K11" s="240"/>
      <c r="L11" s="308"/>
      <c r="M11" s="318"/>
      <c r="N11" s="319"/>
      <c r="O11" s="320"/>
      <c r="P11" s="237"/>
      <c r="Q11" s="243"/>
      <c r="R11" s="244"/>
      <c r="S11" s="245"/>
      <c r="T11" s="237"/>
      <c r="U11" s="243"/>
      <c r="V11" s="244"/>
      <c r="W11" s="245"/>
      <c r="X11" s="237"/>
      <c r="Y11" s="241"/>
      <c r="Z11" s="242"/>
      <c r="AA11" s="240"/>
      <c r="AB11" s="237"/>
      <c r="AC11" s="241"/>
      <c r="AD11" s="242"/>
      <c r="AE11" s="240"/>
      <c r="AF11" s="308"/>
      <c r="AG11" s="318"/>
      <c r="AH11" s="319"/>
      <c r="AI11" s="320"/>
      <c r="AJ11" s="237"/>
      <c r="AK11" s="243"/>
      <c r="AL11" s="244"/>
      <c r="AM11" s="245"/>
      <c r="AN11" s="237"/>
      <c r="AO11" s="243"/>
      <c r="AP11" s="244"/>
      <c r="AQ11" s="245"/>
      <c r="AR11" s="36"/>
      <c r="AS11" s="275"/>
      <c r="AT11" s="290"/>
      <c r="AU11" s="290"/>
      <c r="AV11" s="290"/>
      <c r="AW11" s="275"/>
      <c r="AX11" s="275"/>
      <c r="AY11" s="275"/>
      <c r="AZ11" s="275"/>
    </row>
    <row r="12" spans="1:52" ht="18" customHeight="1">
      <c r="A12" s="220" t="s">
        <v>7</v>
      </c>
      <c r="B12" s="221" t="s">
        <v>83</v>
      </c>
      <c r="C12" s="227" t="s">
        <v>65</v>
      </c>
      <c r="D12" s="246">
        <f>D13+D14</f>
        <v>1029470.9270000001</v>
      </c>
      <c r="E12" s="247">
        <f>E13+E14</f>
        <v>284206.444</v>
      </c>
      <c r="F12" s="248">
        <f>F13+F14</f>
        <v>273594.893</v>
      </c>
      <c r="G12" s="249">
        <f>G13+G14</f>
        <v>557801.337</v>
      </c>
      <c r="H12" s="246">
        <f>H13+H14</f>
        <v>1029470.9270000001</v>
      </c>
      <c r="I12" s="247">
        <v>574000.675</v>
      </c>
      <c r="J12" s="248">
        <v>453206.0000000001</v>
      </c>
      <c r="K12" s="249">
        <v>1027206.6750000002</v>
      </c>
      <c r="L12" s="309">
        <f>L13+L14</f>
        <v>973255.3</v>
      </c>
      <c r="M12" s="321">
        <f>M13+M14</f>
        <v>453300.49600000004</v>
      </c>
      <c r="N12" s="322">
        <f>N13+N14</f>
        <v>450709.2249999999</v>
      </c>
      <c r="O12" s="323">
        <f>O13+O14</f>
        <v>904009.7209999999</v>
      </c>
      <c r="P12" s="246">
        <v>0</v>
      </c>
      <c r="Q12" s="250">
        <v>0</v>
      </c>
      <c r="R12" s="251">
        <v>0</v>
      </c>
      <c r="S12" s="252">
        <v>0</v>
      </c>
      <c r="T12" s="246">
        <v>1029470.9270000001</v>
      </c>
      <c r="U12" s="250">
        <v>0</v>
      </c>
      <c r="V12" s="251">
        <v>0</v>
      </c>
      <c r="W12" s="252">
        <v>0</v>
      </c>
      <c r="X12" s="246">
        <v>20025.916999999998</v>
      </c>
      <c r="Y12" s="247">
        <v>0</v>
      </c>
      <c r="Z12" s="248">
        <v>0</v>
      </c>
      <c r="AA12" s="249">
        <v>0</v>
      </c>
      <c r="AB12" s="246">
        <v>20025.916999999998</v>
      </c>
      <c r="AC12" s="247">
        <v>7738.257</v>
      </c>
      <c r="AD12" s="248">
        <v>7792.298999999999</v>
      </c>
      <c r="AE12" s="249">
        <v>15530.555999999999</v>
      </c>
      <c r="AF12" s="309">
        <f aca="true" t="shared" si="3" ref="AF12:AQ12">AF13+AF14</f>
        <v>19307</v>
      </c>
      <c r="AG12" s="321">
        <f t="shared" si="3"/>
        <v>7947.201</v>
      </c>
      <c r="AH12" s="322">
        <f t="shared" si="3"/>
        <v>7439.518000000001</v>
      </c>
      <c r="AI12" s="323">
        <f t="shared" si="3"/>
        <v>15386.719000000001</v>
      </c>
      <c r="AJ12" s="246">
        <f t="shared" si="3"/>
        <v>0</v>
      </c>
      <c r="AK12" s="250">
        <f t="shared" si="3"/>
        <v>0</v>
      </c>
      <c r="AL12" s="251">
        <f t="shared" si="3"/>
        <v>0</v>
      </c>
      <c r="AM12" s="252">
        <f t="shared" si="3"/>
        <v>0</v>
      </c>
      <c r="AN12" s="246">
        <f t="shared" si="3"/>
        <v>20025.916999999998</v>
      </c>
      <c r="AO12" s="250">
        <f t="shared" si="3"/>
        <v>0</v>
      </c>
      <c r="AP12" s="251">
        <f t="shared" si="3"/>
        <v>0</v>
      </c>
      <c r="AQ12" s="252">
        <f t="shared" si="3"/>
        <v>0</v>
      </c>
      <c r="AR12" s="36"/>
      <c r="AS12" s="275"/>
      <c r="AT12" s="289"/>
      <c r="AU12" s="289"/>
      <c r="AV12" s="289"/>
      <c r="AW12" s="275"/>
      <c r="AX12" s="275"/>
      <c r="AY12" s="275"/>
      <c r="AZ12" s="275"/>
    </row>
    <row r="13" spans="1:52" ht="18" customHeight="1">
      <c r="A13" s="235" t="s">
        <v>84</v>
      </c>
      <c r="B13" s="236" t="s">
        <v>85</v>
      </c>
      <c r="C13" s="227" t="s">
        <v>65</v>
      </c>
      <c r="D13" s="253">
        <f>D10</f>
        <v>1029470.9270000001</v>
      </c>
      <c r="E13" s="238">
        <v>284206.444</v>
      </c>
      <c r="F13" s="239">
        <v>273594.893</v>
      </c>
      <c r="G13" s="254">
        <f>E13+F13</f>
        <v>557801.337</v>
      </c>
      <c r="H13" s="253">
        <f>H10</f>
        <v>1029470.9270000001</v>
      </c>
      <c r="I13" s="238">
        <v>574000.675</v>
      </c>
      <c r="J13" s="239">
        <v>453206.0000000001</v>
      </c>
      <c r="K13" s="254">
        <v>1027206.6750000002</v>
      </c>
      <c r="L13" s="310">
        <f>L10</f>
        <v>973255.3</v>
      </c>
      <c r="M13" s="324">
        <v>453300.49600000004</v>
      </c>
      <c r="N13" s="325">
        <v>450709.2249999999</v>
      </c>
      <c r="O13" s="326">
        <f>M13+N13</f>
        <v>904009.7209999999</v>
      </c>
      <c r="P13" s="253">
        <v>0</v>
      </c>
      <c r="Q13" s="255"/>
      <c r="R13" s="256"/>
      <c r="S13" s="257">
        <v>0</v>
      </c>
      <c r="T13" s="253">
        <v>1029470.9270000001</v>
      </c>
      <c r="U13" s="255">
        <v>0</v>
      </c>
      <c r="V13" s="256">
        <v>0</v>
      </c>
      <c r="W13" s="257">
        <v>0</v>
      </c>
      <c r="X13" s="253">
        <v>20025.916999999998</v>
      </c>
      <c r="Y13" s="238"/>
      <c r="Z13" s="239"/>
      <c r="AA13" s="254">
        <v>0</v>
      </c>
      <c r="AB13" s="253">
        <v>20025.916999999998</v>
      </c>
      <c r="AC13" s="238">
        <v>7738.257</v>
      </c>
      <c r="AD13" s="239">
        <v>7792.298999999999</v>
      </c>
      <c r="AE13" s="254">
        <v>15530.555999999999</v>
      </c>
      <c r="AF13" s="310">
        <v>19307</v>
      </c>
      <c r="AG13" s="324">
        <v>7947.201</v>
      </c>
      <c r="AH13" s="325">
        <v>7439.518000000001</v>
      </c>
      <c r="AI13" s="326">
        <f>AG13+AH13</f>
        <v>15386.719000000001</v>
      </c>
      <c r="AJ13" s="253">
        <f>AJ10</f>
        <v>0</v>
      </c>
      <c r="AK13" s="255"/>
      <c r="AL13" s="256"/>
      <c r="AM13" s="257">
        <f>AK13+AL13</f>
        <v>0</v>
      </c>
      <c r="AN13" s="253">
        <f>AB13</f>
        <v>20025.916999999998</v>
      </c>
      <c r="AO13" s="255">
        <f>AO10</f>
        <v>0</v>
      </c>
      <c r="AP13" s="256">
        <f>AP10</f>
        <v>0</v>
      </c>
      <c r="AQ13" s="257">
        <f>AO13+AP13</f>
        <v>0</v>
      </c>
      <c r="AR13" s="36"/>
      <c r="AS13" s="275"/>
      <c r="AT13" s="290"/>
      <c r="AU13" s="290"/>
      <c r="AV13" s="290"/>
      <c r="AW13" s="275"/>
      <c r="AX13" s="275"/>
      <c r="AY13" s="275"/>
      <c r="AZ13" s="275"/>
    </row>
    <row r="14" spans="1:52" ht="19.5" customHeight="1">
      <c r="A14" s="235" t="s">
        <v>86</v>
      </c>
      <c r="B14" s="236" t="s">
        <v>87</v>
      </c>
      <c r="C14" s="227" t="s">
        <v>65</v>
      </c>
      <c r="D14" s="253"/>
      <c r="E14" s="238"/>
      <c r="F14" s="239"/>
      <c r="G14" s="254"/>
      <c r="H14" s="253"/>
      <c r="I14" s="238"/>
      <c r="J14" s="239"/>
      <c r="K14" s="254"/>
      <c r="L14" s="310"/>
      <c r="M14" s="324"/>
      <c r="N14" s="325"/>
      <c r="O14" s="326"/>
      <c r="P14" s="253"/>
      <c r="Q14" s="255"/>
      <c r="R14" s="256"/>
      <c r="S14" s="257"/>
      <c r="T14" s="253"/>
      <c r="U14" s="255"/>
      <c r="V14" s="256"/>
      <c r="W14" s="257"/>
      <c r="X14" s="253"/>
      <c r="Y14" s="238"/>
      <c r="Z14" s="239"/>
      <c r="AA14" s="254"/>
      <c r="AB14" s="253"/>
      <c r="AC14" s="238"/>
      <c r="AD14" s="239"/>
      <c r="AE14" s="254"/>
      <c r="AF14" s="310"/>
      <c r="AG14" s="324"/>
      <c r="AH14" s="325"/>
      <c r="AI14" s="326"/>
      <c r="AJ14" s="253"/>
      <c r="AK14" s="255"/>
      <c r="AL14" s="256"/>
      <c r="AM14" s="257"/>
      <c r="AN14" s="253"/>
      <c r="AO14" s="255"/>
      <c r="AP14" s="256"/>
      <c r="AQ14" s="257"/>
      <c r="AR14" s="36"/>
      <c r="AS14" s="275"/>
      <c r="AT14" s="290"/>
      <c r="AU14" s="290"/>
      <c r="AV14" s="290"/>
      <c r="AW14" s="275"/>
      <c r="AX14" s="275"/>
      <c r="AY14" s="275"/>
      <c r="AZ14" s="275"/>
    </row>
    <row r="15" spans="1:52" ht="28.5">
      <c r="A15" s="220" t="s">
        <v>8</v>
      </c>
      <c r="B15" s="221" t="s">
        <v>104</v>
      </c>
      <c r="C15" s="227" t="s">
        <v>65</v>
      </c>
      <c r="D15" s="246">
        <f>D9</f>
        <v>1029470.9270000001</v>
      </c>
      <c r="E15" s="247">
        <f>E9</f>
        <v>476333.816</v>
      </c>
      <c r="F15" s="248">
        <f>F9</f>
        <v>433031.6919999999</v>
      </c>
      <c r="G15" s="249">
        <f>G9</f>
        <v>909365.5079999999</v>
      </c>
      <c r="H15" s="246">
        <f>H9</f>
        <v>1029470.9270000001</v>
      </c>
      <c r="I15" s="247">
        <v>574000.675</v>
      </c>
      <c r="J15" s="248">
        <v>453206.0000000001</v>
      </c>
      <c r="K15" s="249">
        <v>1027206.6750000002</v>
      </c>
      <c r="L15" s="309">
        <f>L9</f>
        <v>973255.3</v>
      </c>
      <c r="M15" s="321">
        <f>M9</f>
        <v>453300.49600000004</v>
      </c>
      <c r="N15" s="322">
        <f>N9</f>
        <v>450709.2249999999</v>
      </c>
      <c r="O15" s="323">
        <f>O9</f>
        <v>904009.7209999999</v>
      </c>
      <c r="P15" s="246">
        <v>0</v>
      </c>
      <c r="Q15" s="250">
        <v>0</v>
      </c>
      <c r="R15" s="251">
        <v>0</v>
      </c>
      <c r="S15" s="252">
        <v>0</v>
      </c>
      <c r="T15" s="246">
        <v>1029470.9270000001</v>
      </c>
      <c r="U15" s="250">
        <v>0</v>
      </c>
      <c r="V15" s="251">
        <v>0</v>
      </c>
      <c r="W15" s="252">
        <v>0</v>
      </c>
      <c r="X15" s="246">
        <v>20025.916999999998</v>
      </c>
      <c r="Y15" s="247">
        <v>9016.111</v>
      </c>
      <c r="Z15" s="248">
        <v>8271.628</v>
      </c>
      <c r="AA15" s="249">
        <v>17287.739</v>
      </c>
      <c r="AB15" s="246">
        <v>20025.916999999998</v>
      </c>
      <c r="AC15" s="247">
        <v>7738.257</v>
      </c>
      <c r="AD15" s="248">
        <v>7792.298999999999</v>
      </c>
      <c r="AE15" s="249">
        <v>15530.555999999999</v>
      </c>
      <c r="AF15" s="309">
        <f>AF9</f>
        <v>19307</v>
      </c>
      <c r="AG15" s="321">
        <f>AG9</f>
        <v>7947.201</v>
      </c>
      <c r="AH15" s="322">
        <f>AH9</f>
        <v>7439.518000000001</v>
      </c>
      <c r="AI15" s="323">
        <f>AI9</f>
        <v>15386.719000000001</v>
      </c>
      <c r="AJ15" s="246">
        <f>AJ9</f>
        <v>0</v>
      </c>
      <c r="AK15" s="250">
        <f aca="true" t="shared" si="4" ref="AK15:AP15">AK9</f>
        <v>0</v>
      </c>
      <c r="AL15" s="251">
        <f t="shared" si="4"/>
        <v>0</v>
      </c>
      <c r="AM15" s="252">
        <f t="shared" si="4"/>
        <v>0</v>
      </c>
      <c r="AN15" s="246">
        <f t="shared" si="4"/>
        <v>20025.916999999998</v>
      </c>
      <c r="AO15" s="250">
        <f t="shared" si="4"/>
        <v>0</v>
      </c>
      <c r="AP15" s="251">
        <f t="shared" si="4"/>
        <v>0</v>
      </c>
      <c r="AQ15" s="252">
        <f>AQ9</f>
        <v>0</v>
      </c>
      <c r="AR15" s="36"/>
      <c r="AS15" s="275"/>
      <c r="AT15" s="289"/>
      <c r="AU15" s="289"/>
      <c r="AV15" s="289"/>
      <c r="AW15" s="275"/>
      <c r="AX15" s="275"/>
      <c r="AY15" s="275"/>
      <c r="AZ15" s="275"/>
    </row>
    <row r="16" spans="1:52" ht="18.75" customHeight="1">
      <c r="A16" s="235" t="s">
        <v>88</v>
      </c>
      <c r="B16" s="236" t="s">
        <v>93</v>
      </c>
      <c r="C16" s="227" t="s">
        <v>65</v>
      </c>
      <c r="D16" s="253">
        <v>465621.731</v>
      </c>
      <c r="E16" s="238">
        <v>192127.37199999997</v>
      </c>
      <c r="F16" s="239">
        <f>96975.404+62461.395</f>
        <v>159436.799</v>
      </c>
      <c r="G16" s="254">
        <f>E16+F16</f>
        <v>351564.171</v>
      </c>
      <c r="H16" s="253">
        <v>465621.731</v>
      </c>
      <c r="I16" s="238">
        <v>295969.58400000003</v>
      </c>
      <c r="J16" s="239">
        <v>176716.221</v>
      </c>
      <c r="K16" s="254">
        <v>472685.80500000005</v>
      </c>
      <c r="L16" s="310">
        <v>398440.922</v>
      </c>
      <c r="M16" s="324">
        <f>151722.775+22580.669</f>
        <v>174303.444</v>
      </c>
      <c r="N16" s="325">
        <f>133354.947+30872.567</f>
        <v>164227.514</v>
      </c>
      <c r="O16" s="326">
        <f>M16+N16</f>
        <v>338530.958</v>
      </c>
      <c r="P16" s="253"/>
      <c r="Q16" s="255"/>
      <c r="R16" s="256"/>
      <c r="S16" s="257">
        <v>0</v>
      </c>
      <c r="T16" s="253">
        <v>465621.731</v>
      </c>
      <c r="U16" s="255"/>
      <c r="V16" s="256"/>
      <c r="W16" s="257">
        <v>0</v>
      </c>
      <c r="X16" s="253">
        <v>255.697</v>
      </c>
      <c r="Y16" s="238">
        <v>205.288</v>
      </c>
      <c r="Z16" s="239">
        <v>233.43200000000002</v>
      </c>
      <c r="AA16" s="254">
        <v>438.72</v>
      </c>
      <c r="AB16" s="253">
        <v>255.697</v>
      </c>
      <c r="AC16" s="238">
        <v>164.537</v>
      </c>
      <c r="AD16" s="239">
        <v>172.90499999999994</v>
      </c>
      <c r="AE16" s="254">
        <v>337.44199999999995</v>
      </c>
      <c r="AF16" s="310">
        <v>375.8</v>
      </c>
      <c r="AG16" s="324">
        <v>151.101</v>
      </c>
      <c r="AH16" s="325">
        <v>173.185</v>
      </c>
      <c r="AI16" s="326">
        <f>AG16+AH16</f>
        <v>324.286</v>
      </c>
      <c r="AJ16" s="253"/>
      <c r="AK16" s="255"/>
      <c r="AL16" s="256"/>
      <c r="AM16" s="257">
        <f>AK16+AL16</f>
        <v>0</v>
      </c>
      <c r="AN16" s="253">
        <f>AB16</f>
        <v>255.697</v>
      </c>
      <c r="AO16" s="255"/>
      <c r="AP16" s="256"/>
      <c r="AQ16" s="257">
        <f>AO16+AP16</f>
        <v>0</v>
      </c>
      <c r="AR16" s="36"/>
      <c r="AS16" s="275"/>
      <c r="AT16" s="290"/>
      <c r="AU16" s="290"/>
      <c r="AV16" s="290"/>
      <c r="AW16" s="275"/>
      <c r="AX16" s="275"/>
      <c r="AY16" s="275"/>
      <c r="AZ16" s="275"/>
    </row>
    <row r="17" spans="1:52" ht="18.75" customHeight="1">
      <c r="A17" s="235" t="s">
        <v>89</v>
      </c>
      <c r="B17" s="236" t="s">
        <v>94</v>
      </c>
      <c r="C17" s="227" t="s">
        <v>65</v>
      </c>
      <c r="D17" s="253"/>
      <c r="E17" s="238"/>
      <c r="F17" s="239"/>
      <c r="G17" s="254"/>
      <c r="H17" s="253"/>
      <c r="I17" s="238"/>
      <c r="J17" s="239"/>
      <c r="K17" s="254"/>
      <c r="L17" s="310"/>
      <c r="M17" s="324"/>
      <c r="N17" s="325"/>
      <c r="O17" s="326"/>
      <c r="P17" s="253"/>
      <c r="Q17" s="255"/>
      <c r="R17" s="256"/>
      <c r="S17" s="257"/>
      <c r="T17" s="253"/>
      <c r="U17" s="255"/>
      <c r="V17" s="256"/>
      <c r="W17" s="257"/>
      <c r="X17" s="253"/>
      <c r="Y17" s="238"/>
      <c r="Z17" s="239"/>
      <c r="AA17" s="254"/>
      <c r="AB17" s="253"/>
      <c r="AC17" s="238"/>
      <c r="AD17" s="239"/>
      <c r="AE17" s="254"/>
      <c r="AF17" s="310"/>
      <c r="AG17" s="324"/>
      <c r="AH17" s="325"/>
      <c r="AI17" s="326"/>
      <c r="AJ17" s="253"/>
      <c r="AK17" s="255"/>
      <c r="AL17" s="256"/>
      <c r="AM17" s="257"/>
      <c r="AN17" s="253"/>
      <c r="AO17" s="255"/>
      <c r="AP17" s="256"/>
      <c r="AQ17" s="257"/>
      <c r="AR17" s="36"/>
      <c r="AS17" s="275"/>
      <c r="AT17" s="290"/>
      <c r="AU17" s="290"/>
      <c r="AV17" s="290"/>
      <c r="AW17" s="275"/>
      <c r="AX17" s="275"/>
      <c r="AY17" s="275"/>
      <c r="AZ17" s="275"/>
    </row>
    <row r="18" spans="1:52" ht="18.75" customHeight="1">
      <c r="A18" s="235" t="s">
        <v>95</v>
      </c>
      <c r="B18" s="221" t="s">
        <v>105</v>
      </c>
      <c r="C18" s="227" t="s">
        <v>65</v>
      </c>
      <c r="D18" s="246">
        <f>D15-D16-D17</f>
        <v>563849.1960000001</v>
      </c>
      <c r="E18" s="247">
        <f>E15-E16-E17</f>
        <v>284206.444</v>
      </c>
      <c r="F18" s="248">
        <f>F15-F16-F17</f>
        <v>273594.8929999999</v>
      </c>
      <c r="G18" s="249">
        <f>G15-G16-G17</f>
        <v>557801.3369999999</v>
      </c>
      <c r="H18" s="246">
        <f>H15-H16-H17</f>
        <v>563849.1960000001</v>
      </c>
      <c r="I18" s="247">
        <v>278031.091</v>
      </c>
      <c r="J18" s="248">
        <v>276489.7790000001</v>
      </c>
      <c r="K18" s="249">
        <v>554520.8700000001</v>
      </c>
      <c r="L18" s="309">
        <f>L15-L16-L17</f>
        <v>574814.378</v>
      </c>
      <c r="M18" s="321">
        <f>M15-M16-M17</f>
        <v>278997.052</v>
      </c>
      <c r="N18" s="322">
        <f>N15-N16-N17</f>
        <v>286481.7109999999</v>
      </c>
      <c r="O18" s="323">
        <f>O15-O16-O17</f>
        <v>565478.7629999999</v>
      </c>
      <c r="P18" s="246">
        <v>0</v>
      </c>
      <c r="Q18" s="250">
        <v>0</v>
      </c>
      <c r="R18" s="251">
        <v>0</v>
      </c>
      <c r="S18" s="252">
        <v>0</v>
      </c>
      <c r="T18" s="246">
        <v>563849.1960000001</v>
      </c>
      <c r="U18" s="250">
        <v>0</v>
      </c>
      <c r="V18" s="251">
        <v>0</v>
      </c>
      <c r="W18" s="252">
        <v>0</v>
      </c>
      <c r="X18" s="246">
        <v>19770.219999999998</v>
      </c>
      <c r="Y18" s="247">
        <v>8810.823</v>
      </c>
      <c r="Z18" s="248">
        <v>8038.196000000001</v>
      </c>
      <c r="AA18" s="249">
        <v>16849.019</v>
      </c>
      <c r="AB18" s="246">
        <v>19770.219999999998</v>
      </c>
      <c r="AC18" s="247">
        <v>7573.719999999999</v>
      </c>
      <c r="AD18" s="248">
        <v>7619.393999999999</v>
      </c>
      <c r="AE18" s="249">
        <v>15193.114</v>
      </c>
      <c r="AF18" s="309">
        <f aca="true" t="shared" si="5" ref="AF18:AQ18">AF15-AF16-AF17</f>
        <v>18931.2</v>
      </c>
      <c r="AG18" s="321">
        <f t="shared" si="5"/>
        <v>7796.1</v>
      </c>
      <c r="AH18" s="322">
        <f t="shared" si="5"/>
        <v>7266.3330000000005</v>
      </c>
      <c r="AI18" s="323">
        <f t="shared" si="5"/>
        <v>15062.433</v>
      </c>
      <c r="AJ18" s="246">
        <f t="shared" si="5"/>
        <v>0</v>
      </c>
      <c r="AK18" s="250">
        <f t="shared" si="5"/>
        <v>0</v>
      </c>
      <c r="AL18" s="251">
        <f t="shared" si="5"/>
        <v>0</v>
      </c>
      <c r="AM18" s="252">
        <f t="shared" si="5"/>
        <v>0</v>
      </c>
      <c r="AN18" s="246">
        <f t="shared" si="5"/>
        <v>19770.219999999998</v>
      </c>
      <c r="AO18" s="250">
        <f t="shared" si="5"/>
        <v>0</v>
      </c>
      <c r="AP18" s="251">
        <f t="shared" si="5"/>
        <v>0</v>
      </c>
      <c r="AQ18" s="252">
        <f t="shared" si="5"/>
        <v>0</v>
      </c>
      <c r="AR18" s="36"/>
      <c r="AS18" s="275"/>
      <c r="AT18" s="289"/>
      <c r="AU18" s="289"/>
      <c r="AV18" s="289"/>
      <c r="AW18" s="275"/>
      <c r="AX18" s="275"/>
      <c r="AY18" s="291"/>
      <c r="AZ18" s="275"/>
    </row>
    <row r="19" spans="1:52" ht="18.75" customHeight="1">
      <c r="A19" s="235" t="s">
        <v>96</v>
      </c>
      <c r="B19" s="236" t="s">
        <v>99</v>
      </c>
      <c r="C19" s="227" t="s">
        <v>65</v>
      </c>
      <c r="D19" s="253">
        <f>D20+D21</f>
        <v>445079.998</v>
      </c>
      <c r="E19" s="238">
        <f>E20+E21</f>
        <v>231004.54</v>
      </c>
      <c r="F19" s="239">
        <f>F20+F21</f>
        <v>227911.259</v>
      </c>
      <c r="G19" s="254">
        <f>G20+G21</f>
        <v>458915.799</v>
      </c>
      <c r="H19" s="253">
        <f>H20+H21</f>
        <v>445079.998</v>
      </c>
      <c r="I19" s="238">
        <v>230796.199</v>
      </c>
      <c r="J19" s="239">
        <v>228684.93300000005</v>
      </c>
      <c r="K19" s="254">
        <v>459481.13200000004</v>
      </c>
      <c r="L19" s="310">
        <f>L20+L21</f>
        <v>463098.826</v>
      </c>
      <c r="M19" s="324">
        <f>M20+M21</f>
        <v>227928.509</v>
      </c>
      <c r="N19" s="325">
        <f>N20+N21</f>
        <v>228683.289</v>
      </c>
      <c r="O19" s="326">
        <f>O20+O21</f>
        <v>456611.79799999995</v>
      </c>
      <c r="P19" s="253">
        <v>0</v>
      </c>
      <c r="Q19" s="255">
        <v>0</v>
      </c>
      <c r="R19" s="256">
        <v>0</v>
      </c>
      <c r="S19" s="257">
        <v>0</v>
      </c>
      <c r="T19" s="253">
        <v>445079.998</v>
      </c>
      <c r="U19" s="255">
        <v>0</v>
      </c>
      <c r="V19" s="256">
        <v>0</v>
      </c>
      <c r="W19" s="257">
        <v>0</v>
      </c>
      <c r="X19" s="253">
        <v>16747.887000000002</v>
      </c>
      <c r="Y19" s="238">
        <v>7653.823</v>
      </c>
      <c r="Z19" s="239">
        <v>7173.196</v>
      </c>
      <c r="AA19" s="254">
        <v>14827.019</v>
      </c>
      <c r="AB19" s="253">
        <v>16747.887000000002</v>
      </c>
      <c r="AC19" s="238">
        <v>6626.72</v>
      </c>
      <c r="AD19" s="239">
        <v>6896.393999999999</v>
      </c>
      <c r="AE19" s="254">
        <v>13523.114</v>
      </c>
      <c r="AF19" s="310">
        <v>16183.2</v>
      </c>
      <c r="AG19" s="324">
        <f>AG20+AG21</f>
        <v>6692.099999999999</v>
      </c>
      <c r="AH19" s="325">
        <f>AH20+AH21</f>
        <v>6583.333000000001</v>
      </c>
      <c r="AI19" s="326">
        <f>AI20+AI21</f>
        <v>13275.433</v>
      </c>
      <c r="AJ19" s="253">
        <f aca="true" t="shared" si="6" ref="AJ19:AQ19">AJ20+AJ21</f>
        <v>0</v>
      </c>
      <c r="AK19" s="255">
        <f t="shared" si="6"/>
        <v>0</v>
      </c>
      <c r="AL19" s="256">
        <f t="shared" si="6"/>
        <v>0</v>
      </c>
      <c r="AM19" s="257">
        <f t="shared" si="6"/>
        <v>0</v>
      </c>
      <c r="AN19" s="253">
        <f t="shared" si="6"/>
        <v>0</v>
      </c>
      <c r="AO19" s="255">
        <f t="shared" si="6"/>
        <v>0</v>
      </c>
      <c r="AP19" s="256">
        <f t="shared" si="6"/>
        <v>0</v>
      </c>
      <c r="AQ19" s="257">
        <f t="shared" si="6"/>
        <v>0</v>
      </c>
      <c r="AR19" s="36"/>
      <c r="AS19" s="275"/>
      <c r="AT19" s="290"/>
      <c r="AU19" s="290"/>
      <c r="AV19" s="290"/>
      <c r="AW19" s="275"/>
      <c r="AX19" s="275"/>
      <c r="AY19" s="291"/>
      <c r="AZ19" s="275"/>
    </row>
    <row r="20" spans="1:52" ht="18.75" customHeight="1">
      <c r="A20" s="235"/>
      <c r="B20" s="258" t="s">
        <v>110</v>
      </c>
      <c r="C20" s="227" t="s">
        <v>65</v>
      </c>
      <c r="D20" s="253">
        <v>445079.998</v>
      </c>
      <c r="E20" s="238">
        <v>231004.54</v>
      </c>
      <c r="F20" s="239">
        <v>227911.259</v>
      </c>
      <c r="G20" s="254">
        <f>E20+F20</f>
        <v>458915.799</v>
      </c>
      <c r="H20" s="253">
        <v>445079.998</v>
      </c>
      <c r="I20" s="238">
        <v>230796.199</v>
      </c>
      <c r="J20" s="239">
        <v>228684.93300000005</v>
      </c>
      <c r="K20" s="254">
        <v>459481.13200000004</v>
      </c>
      <c r="L20" s="310">
        <v>463098.826</v>
      </c>
      <c r="M20" s="324">
        <v>227928.509</v>
      </c>
      <c r="N20" s="325">
        <v>228683.289</v>
      </c>
      <c r="O20" s="326">
        <f>M20+N20</f>
        <v>456611.79799999995</v>
      </c>
      <c r="P20" s="253"/>
      <c r="Q20" s="255"/>
      <c r="R20" s="256"/>
      <c r="S20" s="257">
        <v>0</v>
      </c>
      <c r="T20" s="253">
        <v>445079.998</v>
      </c>
      <c r="U20" s="255"/>
      <c r="V20" s="256"/>
      <c r="W20" s="257">
        <v>0</v>
      </c>
      <c r="X20" s="253"/>
      <c r="Y20" s="238"/>
      <c r="Z20" s="239"/>
      <c r="AA20" s="254">
        <v>0</v>
      </c>
      <c r="AB20" s="253"/>
      <c r="AC20" s="238"/>
      <c r="AD20" s="239"/>
      <c r="AE20" s="254">
        <v>0</v>
      </c>
      <c r="AF20" s="310"/>
      <c r="AG20" s="324"/>
      <c r="AH20" s="325"/>
      <c r="AI20" s="326">
        <f>AG20+AH20</f>
        <v>0</v>
      </c>
      <c r="AJ20" s="253"/>
      <c r="AK20" s="255"/>
      <c r="AL20" s="256"/>
      <c r="AM20" s="257">
        <f>AK20+AL20</f>
        <v>0</v>
      </c>
      <c r="AN20" s="253">
        <f>AB20</f>
        <v>0</v>
      </c>
      <c r="AO20" s="255"/>
      <c r="AP20" s="256"/>
      <c r="AQ20" s="257">
        <f>AO20+AP20</f>
        <v>0</v>
      </c>
      <c r="AR20" s="36"/>
      <c r="AS20" s="275"/>
      <c r="AT20" s="290"/>
      <c r="AU20" s="290"/>
      <c r="AV20" s="290"/>
      <c r="AW20" s="275"/>
      <c r="AX20" s="275"/>
      <c r="AY20" s="291"/>
      <c r="AZ20" s="275"/>
    </row>
    <row r="21" spans="1:52" ht="18.75" customHeight="1">
      <c r="A21" s="235"/>
      <c r="B21" s="258" t="s">
        <v>111</v>
      </c>
      <c r="C21" s="227" t="s">
        <v>65</v>
      </c>
      <c r="D21" s="253"/>
      <c r="E21" s="238"/>
      <c r="F21" s="239"/>
      <c r="G21" s="254"/>
      <c r="H21" s="253"/>
      <c r="I21" s="238"/>
      <c r="J21" s="239"/>
      <c r="K21" s="254"/>
      <c r="L21" s="310"/>
      <c r="M21" s="324"/>
      <c r="N21" s="325"/>
      <c r="O21" s="326"/>
      <c r="P21" s="253"/>
      <c r="Q21" s="255"/>
      <c r="R21" s="256"/>
      <c r="S21" s="257"/>
      <c r="T21" s="253"/>
      <c r="U21" s="255"/>
      <c r="V21" s="256"/>
      <c r="W21" s="257"/>
      <c r="X21" s="253">
        <v>16747.887000000002</v>
      </c>
      <c r="Y21" s="238">
        <v>7653.823</v>
      </c>
      <c r="Z21" s="239">
        <v>7173.196</v>
      </c>
      <c r="AA21" s="254">
        <v>14827.019</v>
      </c>
      <c r="AB21" s="253">
        <v>16747.887000000002</v>
      </c>
      <c r="AC21" s="238">
        <v>6626.72</v>
      </c>
      <c r="AD21" s="239">
        <v>6896.393999999999</v>
      </c>
      <c r="AE21" s="254">
        <v>13523.114</v>
      </c>
      <c r="AF21" s="310">
        <v>16183.2</v>
      </c>
      <c r="AG21" s="324">
        <v>6692.099999999999</v>
      </c>
      <c r="AH21" s="325">
        <v>6583.333000000001</v>
      </c>
      <c r="AI21" s="326">
        <f>AG21+AH21</f>
        <v>13275.433</v>
      </c>
      <c r="AJ21" s="253"/>
      <c r="AK21" s="255"/>
      <c r="AL21" s="256"/>
      <c r="AM21" s="257"/>
      <c r="AN21" s="253"/>
      <c r="AO21" s="255"/>
      <c r="AP21" s="256"/>
      <c r="AQ21" s="257"/>
      <c r="AR21" s="36"/>
      <c r="AS21" s="275"/>
      <c r="AT21" s="290"/>
      <c r="AU21" s="290"/>
      <c r="AV21" s="290"/>
      <c r="AW21" s="275"/>
      <c r="AX21" s="275"/>
      <c r="AY21" s="291"/>
      <c r="AZ21" s="275"/>
    </row>
    <row r="22" spans="1:52" ht="18.75" customHeight="1">
      <c r="A22" s="235" t="s">
        <v>97</v>
      </c>
      <c r="B22" s="236" t="s">
        <v>100</v>
      </c>
      <c r="C22" s="227" t="s">
        <v>65</v>
      </c>
      <c r="D22" s="253">
        <v>55841.184</v>
      </c>
      <c r="E22" s="238">
        <f>29131.169+591.711</f>
        <v>29722.88</v>
      </c>
      <c r="F22" s="239">
        <f>20637.839+652.793</f>
        <v>21290.632</v>
      </c>
      <c r="G22" s="254">
        <f>E22+F22</f>
        <v>51013.512</v>
      </c>
      <c r="H22" s="253">
        <v>55841.184</v>
      </c>
      <c r="I22" s="238">
        <v>21195.721999999998</v>
      </c>
      <c r="J22" s="239">
        <v>16599.349</v>
      </c>
      <c r="K22" s="254">
        <v>37795.070999999996</v>
      </c>
      <c r="L22" s="310">
        <v>58350.554</v>
      </c>
      <c r="M22" s="324">
        <f>19796.323+804.35</f>
        <v>20600.673</v>
      </c>
      <c r="N22" s="325">
        <f>18802.165+650.201</f>
        <v>19452.366</v>
      </c>
      <c r="O22" s="326">
        <f>M22+N22</f>
        <v>40053.039000000004</v>
      </c>
      <c r="P22" s="253"/>
      <c r="Q22" s="255"/>
      <c r="R22" s="256"/>
      <c r="S22" s="257">
        <v>0</v>
      </c>
      <c r="T22" s="253">
        <v>55841.184</v>
      </c>
      <c r="U22" s="255"/>
      <c r="V22" s="256"/>
      <c r="W22" s="257">
        <v>0</v>
      </c>
      <c r="X22" s="253">
        <v>2806.333</v>
      </c>
      <c r="Y22" s="238">
        <v>1050</v>
      </c>
      <c r="Z22" s="239">
        <v>762</v>
      </c>
      <c r="AA22" s="254">
        <v>1812</v>
      </c>
      <c r="AB22" s="253">
        <v>2806.333</v>
      </c>
      <c r="AC22" s="238">
        <v>840</v>
      </c>
      <c r="AD22" s="239">
        <v>620</v>
      </c>
      <c r="AE22" s="254">
        <v>1460</v>
      </c>
      <c r="AF22" s="310">
        <v>2538</v>
      </c>
      <c r="AG22" s="324">
        <v>997</v>
      </c>
      <c r="AH22" s="325">
        <v>580</v>
      </c>
      <c r="AI22" s="326">
        <f>AG22+AH22</f>
        <v>1577</v>
      </c>
      <c r="AJ22" s="253"/>
      <c r="AK22" s="255"/>
      <c r="AL22" s="256"/>
      <c r="AM22" s="257">
        <f>AK22+AL22</f>
        <v>0</v>
      </c>
      <c r="AN22" s="253">
        <f>AB22</f>
        <v>2806.333</v>
      </c>
      <c r="AO22" s="255"/>
      <c r="AP22" s="256"/>
      <c r="AQ22" s="257">
        <f>AO22+AP22</f>
        <v>0</v>
      </c>
      <c r="AR22" s="36"/>
      <c r="AS22" s="275"/>
      <c r="AT22" s="290"/>
      <c r="AU22" s="290"/>
      <c r="AV22" s="290"/>
      <c r="AW22" s="275"/>
      <c r="AX22" s="275"/>
      <c r="AY22" s="291"/>
      <c r="AZ22" s="275"/>
    </row>
    <row r="23" spans="1:52" ht="18.75" customHeight="1">
      <c r="A23" s="235" t="s">
        <v>98</v>
      </c>
      <c r="B23" s="236" t="s">
        <v>101</v>
      </c>
      <c r="C23" s="227" t="s">
        <v>65</v>
      </c>
      <c r="D23" s="253">
        <v>62928.014</v>
      </c>
      <c r="E23" s="238">
        <f>24070.735-591.711</f>
        <v>23479.024</v>
      </c>
      <c r="F23" s="239">
        <f>25045.795-652.793</f>
        <v>24393.001999999997</v>
      </c>
      <c r="G23" s="254">
        <f>E23+F23</f>
        <v>47872.026</v>
      </c>
      <c r="H23" s="253">
        <v>62928.014</v>
      </c>
      <c r="I23" s="238">
        <v>26039.17</v>
      </c>
      <c r="J23" s="239">
        <v>31205.497000000003</v>
      </c>
      <c r="K23" s="254">
        <v>57244.667</v>
      </c>
      <c r="L23" s="310">
        <v>53365.005</v>
      </c>
      <c r="M23" s="324">
        <f>18683.073+11784.797</f>
        <v>30467.870000000003</v>
      </c>
      <c r="N23" s="325">
        <f>21233.157+17112.899</f>
        <v>38346.056</v>
      </c>
      <c r="O23" s="326">
        <f>M23+N23</f>
        <v>68813.926</v>
      </c>
      <c r="P23" s="253"/>
      <c r="Q23" s="255"/>
      <c r="R23" s="256"/>
      <c r="S23" s="257">
        <v>0</v>
      </c>
      <c r="T23" s="253">
        <v>62928.014</v>
      </c>
      <c r="U23" s="255"/>
      <c r="V23" s="256"/>
      <c r="W23" s="257">
        <v>0</v>
      </c>
      <c r="X23" s="253">
        <v>216</v>
      </c>
      <c r="Y23" s="238">
        <v>107</v>
      </c>
      <c r="Z23" s="239">
        <v>103</v>
      </c>
      <c r="AA23" s="254">
        <v>210</v>
      </c>
      <c r="AB23" s="253">
        <v>216</v>
      </c>
      <c r="AC23" s="238">
        <v>107</v>
      </c>
      <c r="AD23" s="239">
        <v>103</v>
      </c>
      <c r="AE23" s="254">
        <v>210</v>
      </c>
      <c r="AF23" s="310">
        <v>210</v>
      </c>
      <c r="AG23" s="324">
        <v>107</v>
      </c>
      <c r="AH23" s="325">
        <v>103</v>
      </c>
      <c r="AI23" s="326">
        <f>AG23+AH23</f>
        <v>210</v>
      </c>
      <c r="AJ23" s="253"/>
      <c r="AK23" s="255"/>
      <c r="AL23" s="256"/>
      <c r="AM23" s="257">
        <f>AK23+AL23</f>
        <v>0</v>
      </c>
      <c r="AN23" s="253">
        <f>AB23</f>
        <v>216</v>
      </c>
      <c r="AO23" s="255"/>
      <c r="AP23" s="256"/>
      <c r="AQ23" s="257">
        <f>AO23+AP23</f>
        <v>0</v>
      </c>
      <c r="AR23" s="36"/>
      <c r="AS23" s="275"/>
      <c r="AT23" s="290"/>
      <c r="AU23" s="290"/>
      <c r="AV23" s="290"/>
      <c r="AW23" s="275"/>
      <c r="AX23" s="275"/>
      <c r="AY23" s="291"/>
      <c r="AZ23" s="275"/>
    </row>
    <row r="24" spans="1:52" ht="28.5">
      <c r="A24" s="220" t="s">
        <v>9</v>
      </c>
      <c r="B24" s="221" t="s">
        <v>90</v>
      </c>
      <c r="C24" s="227" t="s">
        <v>65</v>
      </c>
      <c r="D24" s="253">
        <f>D25+D26</f>
        <v>0</v>
      </c>
      <c r="E24" s="238">
        <f>E25+E26</f>
        <v>0</v>
      </c>
      <c r="F24" s="239">
        <f>F25+F26</f>
        <v>0</v>
      </c>
      <c r="G24" s="254">
        <f>G25+G26</f>
        <v>0</v>
      </c>
      <c r="H24" s="253">
        <f>H25+H26</f>
        <v>0</v>
      </c>
      <c r="I24" s="238">
        <v>0</v>
      </c>
      <c r="J24" s="239">
        <v>0</v>
      </c>
      <c r="K24" s="254">
        <v>0</v>
      </c>
      <c r="L24" s="310">
        <f>L25+L26</f>
        <v>0</v>
      </c>
      <c r="M24" s="324">
        <f>M25+M26</f>
        <v>0</v>
      </c>
      <c r="N24" s="325">
        <f>N25+N26</f>
        <v>0</v>
      </c>
      <c r="O24" s="326">
        <f>O25+O26</f>
        <v>0</v>
      </c>
      <c r="P24" s="253">
        <v>0</v>
      </c>
      <c r="Q24" s="255">
        <v>0</v>
      </c>
      <c r="R24" s="256">
        <v>0</v>
      </c>
      <c r="S24" s="257">
        <v>0</v>
      </c>
      <c r="T24" s="253">
        <v>0</v>
      </c>
      <c r="U24" s="255">
        <v>0</v>
      </c>
      <c r="V24" s="256">
        <v>0</v>
      </c>
      <c r="W24" s="257">
        <v>0</v>
      </c>
      <c r="X24" s="253">
        <v>0</v>
      </c>
      <c r="Y24" s="238">
        <v>0</v>
      </c>
      <c r="Z24" s="239">
        <v>0</v>
      </c>
      <c r="AA24" s="254">
        <v>0</v>
      </c>
      <c r="AB24" s="253">
        <v>0</v>
      </c>
      <c r="AC24" s="238">
        <v>0</v>
      </c>
      <c r="AD24" s="239">
        <v>0</v>
      </c>
      <c r="AE24" s="254">
        <v>0</v>
      </c>
      <c r="AF24" s="310">
        <f>AF25+AF26</f>
        <v>0</v>
      </c>
      <c r="AG24" s="324">
        <f>AG25+AG26</f>
        <v>0</v>
      </c>
      <c r="AH24" s="325">
        <f>AH25+AH26</f>
        <v>0</v>
      </c>
      <c r="AI24" s="326">
        <f>AI25+AI26</f>
        <v>0</v>
      </c>
      <c r="AJ24" s="253">
        <f aca="true" t="shared" si="7" ref="AJ24:AP24">AJ25+AJ26</f>
        <v>0</v>
      </c>
      <c r="AK24" s="255">
        <f t="shared" si="7"/>
        <v>0</v>
      </c>
      <c r="AL24" s="256">
        <f t="shared" si="7"/>
        <v>0</v>
      </c>
      <c r="AM24" s="257">
        <f t="shared" si="7"/>
        <v>0</v>
      </c>
      <c r="AN24" s="253">
        <f t="shared" si="7"/>
        <v>0</v>
      </c>
      <c r="AO24" s="255">
        <f t="shared" si="7"/>
        <v>0</v>
      </c>
      <c r="AP24" s="256">
        <f t="shared" si="7"/>
        <v>0</v>
      </c>
      <c r="AQ24" s="257">
        <f>AQ25+AQ26</f>
        <v>0</v>
      </c>
      <c r="AR24" s="36"/>
      <c r="AS24" s="275"/>
      <c r="AT24" s="290"/>
      <c r="AU24" s="290"/>
      <c r="AV24" s="290"/>
      <c r="AW24" s="275"/>
      <c r="AX24" s="275"/>
      <c r="AY24" s="275"/>
      <c r="AZ24" s="275"/>
    </row>
    <row r="25" spans="1:52" ht="21" customHeight="1">
      <c r="A25" s="227" t="s">
        <v>22</v>
      </c>
      <c r="B25" s="259" t="s">
        <v>106</v>
      </c>
      <c r="C25" s="227" t="s">
        <v>65</v>
      </c>
      <c r="D25" s="253"/>
      <c r="E25" s="238"/>
      <c r="F25" s="239"/>
      <c r="G25" s="254"/>
      <c r="H25" s="253"/>
      <c r="I25" s="238"/>
      <c r="J25" s="239"/>
      <c r="K25" s="254"/>
      <c r="L25" s="310"/>
      <c r="M25" s="324"/>
      <c r="N25" s="325"/>
      <c r="O25" s="326"/>
      <c r="P25" s="253"/>
      <c r="Q25" s="255"/>
      <c r="R25" s="256"/>
      <c r="S25" s="257"/>
      <c r="T25" s="253"/>
      <c r="U25" s="255"/>
      <c r="V25" s="256"/>
      <c r="W25" s="257"/>
      <c r="X25" s="253"/>
      <c r="Y25" s="238"/>
      <c r="Z25" s="239"/>
      <c r="AA25" s="254"/>
      <c r="AB25" s="253"/>
      <c r="AC25" s="238"/>
      <c r="AD25" s="239"/>
      <c r="AE25" s="254"/>
      <c r="AF25" s="310"/>
      <c r="AG25" s="324"/>
      <c r="AH25" s="325"/>
      <c r="AI25" s="326"/>
      <c r="AJ25" s="253"/>
      <c r="AK25" s="255"/>
      <c r="AL25" s="256"/>
      <c r="AM25" s="257"/>
      <c r="AN25" s="253"/>
      <c r="AO25" s="255"/>
      <c r="AP25" s="256"/>
      <c r="AQ25" s="257"/>
      <c r="AR25" s="36"/>
      <c r="AS25" s="275"/>
      <c r="AT25" s="290"/>
      <c r="AU25" s="290"/>
      <c r="AV25" s="290"/>
      <c r="AW25" s="275"/>
      <c r="AX25" s="275"/>
      <c r="AY25" s="275"/>
      <c r="AZ25" s="275"/>
    </row>
    <row r="26" spans="1:52" ht="18.75" customHeight="1">
      <c r="A26" s="227" t="s">
        <v>34</v>
      </c>
      <c r="B26" s="236" t="s">
        <v>107</v>
      </c>
      <c r="C26" s="227" t="s">
        <v>65</v>
      </c>
      <c r="D26" s="253"/>
      <c r="E26" s="238"/>
      <c r="F26" s="239"/>
      <c r="G26" s="254"/>
      <c r="H26" s="253"/>
      <c r="I26" s="238"/>
      <c r="J26" s="239"/>
      <c r="K26" s="254"/>
      <c r="L26" s="310"/>
      <c r="M26" s="324"/>
      <c r="N26" s="325"/>
      <c r="O26" s="326"/>
      <c r="P26" s="253"/>
      <c r="Q26" s="255"/>
      <c r="R26" s="256"/>
      <c r="S26" s="257"/>
      <c r="T26" s="253"/>
      <c r="U26" s="255"/>
      <c r="V26" s="256"/>
      <c r="W26" s="257"/>
      <c r="X26" s="253"/>
      <c r="Y26" s="238"/>
      <c r="Z26" s="239"/>
      <c r="AA26" s="254"/>
      <c r="AB26" s="253"/>
      <c r="AC26" s="238"/>
      <c r="AD26" s="239"/>
      <c r="AE26" s="254"/>
      <c r="AF26" s="310"/>
      <c r="AG26" s="324"/>
      <c r="AH26" s="325"/>
      <c r="AI26" s="326"/>
      <c r="AJ26" s="253"/>
      <c r="AK26" s="255"/>
      <c r="AL26" s="256"/>
      <c r="AM26" s="257"/>
      <c r="AN26" s="253"/>
      <c r="AO26" s="255"/>
      <c r="AP26" s="256"/>
      <c r="AQ26" s="257"/>
      <c r="AR26" s="36"/>
      <c r="AS26" s="275"/>
      <c r="AT26" s="290"/>
      <c r="AU26" s="290"/>
      <c r="AV26" s="290"/>
      <c r="AW26" s="275"/>
      <c r="AX26" s="275"/>
      <c r="AY26" s="275"/>
      <c r="AZ26" s="275"/>
    </row>
    <row r="27" spans="1:52" ht="28.5">
      <c r="A27" s="260" t="s">
        <v>66</v>
      </c>
      <c r="B27" s="221" t="s">
        <v>91</v>
      </c>
      <c r="C27" s="227" t="s">
        <v>65</v>
      </c>
      <c r="D27" s="253">
        <f>D28+D29</f>
        <v>0</v>
      </c>
      <c r="E27" s="238">
        <f>E28+E29</f>
        <v>0</v>
      </c>
      <c r="F27" s="239">
        <f>F28+F29</f>
        <v>0</v>
      </c>
      <c r="G27" s="254">
        <f>G28+G29</f>
        <v>0</v>
      </c>
      <c r="H27" s="253">
        <f>H28+H29</f>
        <v>0</v>
      </c>
      <c r="I27" s="238">
        <v>0</v>
      </c>
      <c r="J27" s="239">
        <v>0</v>
      </c>
      <c r="K27" s="254">
        <v>0</v>
      </c>
      <c r="L27" s="310">
        <f>L28+L29</f>
        <v>0</v>
      </c>
      <c r="M27" s="324">
        <f>M28+M29</f>
        <v>0</v>
      </c>
      <c r="N27" s="325">
        <f>N28+N29</f>
        <v>0</v>
      </c>
      <c r="O27" s="326">
        <f>O28+O29</f>
        <v>0</v>
      </c>
      <c r="P27" s="253">
        <v>0</v>
      </c>
      <c r="Q27" s="255">
        <v>0</v>
      </c>
      <c r="R27" s="256">
        <v>0</v>
      </c>
      <c r="S27" s="257">
        <v>0</v>
      </c>
      <c r="T27" s="253">
        <v>0</v>
      </c>
      <c r="U27" s="255">
        <v>0</v>
      </c>
      <c r="V27" s="256">
        <v>0</v>
      </c>
      <c r="W27" s="257">
        <v>0</v>
      </c>
      <c r="X27" s="253">
        <v>0</v>
      </c>
      <c r="Y27" s="238">
        <v>0</v>
      </c>
      <c r="Z27" s="239">
        <v>0</v>
      </c>
      <c r="AA27" s="254">
        <v>0</v>
      </c>
      <c r="AB27" s="253">
        <v>0</v>
      </c>
      <c r="AC27" s="238">
        <v>0</v>
      </c>
      <c r="AD27" s="239">
        <v>0</v>
      </c>
      <c r="AE27" s="254">
        <v>0</v>
      </c>
      <c r="AF27" s="310">
        <f>AF28+AF29</f>
        <v>0</v>
      </c>
      <c r="AG27" s="324">
        <f>AG28+AG29</f>
        <v>0</v>
      </c>
      <c r="AH27" s="325">
        <f>AH28+AH29</f>
        <v>0</v>
      </c>
      <c r="AI27" s="326">
        <f>AI28+AI29</f>
        <v>0</v>
      </c>
      <c r="AJ27" s="253">
        <f aca="true" t="shared" si="8" ref="AJ27:AP27">AJ28+AJ29</f>
        <v>0</v>
      </c>
      <c r="AK27" s="255">
        <f t="shared" si="8"/>
        <v>0</v>
      </c>
      <c r="AL27" s="256">
        <f t="shared" si="8"/>
        <v>0</v>
      </c>
      <c r="AM27" s="257">
        <f t="shared" si="8"/>
        <v>0</v>
      </c>
      <c r="AN27" s="253">
        <f t="shared" si="8"/>
        <v>0</v>
      </c>
      <c r="AO27" s="255">
        <f t="shared" si="8"/>
        <v>0</v>
      </c>
      <c r="AP27" s="256">
        <f t="shared" si="8"/>
        <v>0</v>
      </c>
      <c r="AQ27" s="257">
        <f>AQ28+AQ29</f>
        <v>0</v>
      </c>
      <c r="AR27" s="36"/>
      <c r="AS27" s="275"/>
      <c r="AT27" s="290"/>
      <c r="AU27" s="290"/>
      <c r="AV27" s="290"/>
      <c r="AW27" s="275"/>
      <c r="AX27" s="275"/>
      <c r="AY27" s="275"/>
      <c r="AZ27" s="275"/>
    </row>
    <row r="28" spans="1:52" ht="18.75" customHeight="1">
      <c r="A28" s="227" t="s">
        <v>67</v>
      </c>
      <c r="B28" s="236" t="s">
        <v>108</v>
      </c>
      <c r="C28" s="227" t="s">
        <v>65</v>
      </c>
      <c r="D28" s="253"/>
      <c r="E28" s="238"/>
      <c r="F28" s="239"/>
      <c r="G28" s="254"/>
      <c r="H28" s="253"/>
      <c r="I28" s="238"/>
      <c r="J28" s="239"/>
      <c r="K28" s="254"/>
      <c r="L28" s="310"/>
      <c r="M28" s="324"/>
      <c r="N28" s="325"/>
      <c r="O28" s="326"/>
      <c r="P28" s="253"/>
      <c r="Q28" s="255"/>
      <c r="R28" s="256"/>
      <c r="S28" s="257"/>
      <c r="T28" s="253"/>
      <c r="U28" s="255"/>
      <c r="V28" s="256"/>
      <c r="W28" s="257"/>
      <c r="X28" s="253"/>
      <c r="Y28" s="238"/>
      <c r="Z28" s="239"/>
      <c r="AA28" s="254"/>
      <c r="AB28" s="253"/>
      <c r="AC28" s="238"/>
      <c r="AD28" s="239"/>
      <c r="AE28" s="254"/>
      <c r="AF28" s="310"/>
      <c r="AG28" s="324"/>
      <c r="AH28" s="325"/>
      <c r="AI28" s="326"/>
      <c r="AJ28" s="253"/>
      <c r="AK28" s="255"/>
      <c r="AL28" s="256"/>
      <c r="AM28" s="257"/>
      <c r="AN28" s="253"/>
      <c r="AO28" s="255"/>
      <c r="AP28" s="256"/>
      <c r="AQ28" s="257"/>
      <c r="AR28" s="36"/>
      <c r="AS28" s="275"/>
      <c r="AT28" s="290"/>
      <c r="AU28" s="290"/>
      <c r="AV28" s="290"/>
      <c r="AW28" s="275"/>
      <c r="AX28" s="275"/>
      <c r="AY28" s="275"/>
      <c r="AZ28" s="275"/>
    </row>
    <row r="29" spans="1:52" ht="30">
      <c r="A29" s="227" t="s">
        <v>68</v>
      </c>
      <c r="B29" s="236" t="s">
        <v>109</v>
      </c>
      <c r="C29" s="227" t="s">
        <v>65</v>
      </c>
      <c r="D29" s="253"/>
      <c r="E29" s="238"/>
      <c r="F29" s="239"/>
      <c r="G29" s="254"/>
      <c r="H29" s="253"/>
      <c r="I29" s="238"/>
      <c r="J29" s="239"/>
      <c r="K29" s="254"/>
      <c r="L29" s="310"/>
      <c r="M29" s="324"/>
      <c r="N29" s="325"/>
      <c r="O29" s="326"/>
      <c r="P29" s="253"/>
      <c r="Q29" s="255"/>
      <c r="R29" s="256"/>
      <c r="S29" s="257"/>
      <c r="T29" s="253"/>
      <c r="U29" s="255"/>
      <c r="V29" s="256"/>
      <c r="W29" s="257"/>
      <c r="X29" s="253"/>
      <c r="Y29" s="238"/>
      <c r="Z29" s="239"/>
      <c r="AA29" s="254"/>
      <c r="AB29" s="253"/>
      <c r="AC29" s="238"/>
      <c r="AD29" s="239"/>
      <c r="AE29" s="254"/>
      <c r="AF29" s="310"/>
      <c r="AG29" s="324"/>
      <c r="AH29" s="325"/>
      <c r="AI29" s="326"/>
      <c r="AJ29" s="253"/>
      <c r="AK29" s="255"/>
      <c r="AL29" s="256"/>
      <c r="AM29" s="257"/>
      <c r="AN29" s="253"/>
      <c r="AO29" s="255"/>
      <c r="AP29" s="256"/>
      <c r="AQ29" s="257"/>
      <c r="AR29" s="36"/>
      <c r="AS29" s="275"/>
      <c r="AT29" s="290"/>
      <c r="AU29" s="290"/>
      <c r="AV29" s="290"/>
      <c r="AW29" s="275"/>
      <c r="AX29" s="275"/>
      <c r="AY29" s="275"/>
      <c r="AZ29" s="275"/>
    </row>
    <row r="30" spans="1:52" ht="31.5" customHeight="1">
      <c r="A30" s="260" t="s">
        <v>69</v>
      </c>
      <c r="B30" s="221" t="s">
        <v>92</v>
      </c>
      <c r="C30" s="227" t="s">
        <v>65</v>
      </c>
      <c r="D30" s="253"/>
      <c r="E30" s="238"/>
      <c r="F30" s="239"/>
      <c r="G30" s="254"/>
      <c r="H30" s="253"/>
      <c r="I30" s="238"/>
      <c r="J30" s="239"/>
      <c r="K30" s="254"/>
      <c r="L30" s="310"/>
      <c r="M30" s="324"/>
      <c r="N30" s="325"/>
      <c r="O30" s="326"/>
      <c r="P30" s="253"/>
      <c r="Q30" s="255"/>
      <c r="R30" s="256"/>
      <c r="S30" s="257"/>
      <c r="T30" s="253"/>
      <c r="U30" s="255"/>
      <c r="V30" s="256"/>
      <c r="W30" s="257"/>
      <c r="X30" s="253"/>
      <c r="Y30" s="238"/>
      <c r="Z30" s="239"/>
      <c r="AA30" s="254"/>
      <c r="AB30" s="253"/>
      <c r="AC30" s="238"/>
      <c r="AD30" s="239"/>
      <c r="AE30" s="254"/>
      <c r="AF30" s="310"/>
      <c r="AG30" s="324"/>
      <c r="AH30" s="325"/>
      <c r="AI30" s="326"/>
      <c r="AJ30" s="253"/>
      <c r="AK30" s="255"/>
      <c r="AL30" s="256"/>
      <c r="AM30" s="257"/>
      <c r="AN30" s="253"/>
      <c r="AO30" s="255"/>
      <c r="AP30" s="256"/>
      <c r="AQ30" s="257"/>
      <c r="AR30" s="36"/>
      <c r="AS30" s="275"/>
      <c r="AT30" s="290"/>
      <c r="AU30" s="290"/>
      <c r="AV30" s="290"/>
      <c r="AW30" s="275"/>
      <c r="AX30" s="275"/>
      <c r="AY30" s="275"/>
      <c r="AZ30" s="275"/>
    </row>
    <row r="31" spans="1:52" ht="20.25" customHeight="1">
      <c r="A31" s="261" t="s">
        <v>70</v>
      </c>
      <c r="B31" s="262" t="s">
        <v>102</v>
      </c>
      <c r="C31" s="263" t="s">
        <v>65</v>
      </c>
      <c r="D31" s="264">
        <f>D9</f>
        <v>1029470.9270000001</v>
      </c>
      <c r="E31" s="265">
        <f>E9</f>
        <v>476333.816</v>
      </c>
      <c r="F31" s="266">
        <f>F9</f>
        <v>433031.6919999999</v>
      </c>
      <c r="G31" s="267">
        <f>E31+F31</f>
        <v>909365.5079999999</v>
      </c>
      <c r="H31" s="264">
        <f>H9</f>
        <v>1029470.9270000001</v>
      </c>
      <c r="I31" s="265">
        <v>574000.675</v>
      </c>
      <c r="J31" s="266">
        <v>453206.0000000001</v>
      </c>
      <c r="K31" s="267">
        <v>1027206.6750000002</v>
      </c>
      <c r="L31" s="311">
        <f>L9</f>
        <v>973255.3</v>
      </c>
      <c r="M31" s="327">
        <f>M9</f>
        <v>453300.49600000004</v>
      </c>
      <c r="N31" s="328">
        <f>N9</f>
        <v>450709.2249999999</v>
      </c>
      <c r="O31" s="329">
        <f>M31+N31</f>
        <v>904009.7209999999</v>
      </c>
      <c r="P31" s="264">
        <v>0</v>
      </c>
      <c r="Q31" s="268">
        <v>0</v>
      </c>
      <c r="R31" s="269">
        <v>0</v>
      </c>
      <c r="S31" s="270">
        <v>0</v>
      </c>
      <c r="T31" s="271">
        <v>1029470.9270000001</v>
      </c>
      <c r="U31" s="268">
        <v>0</v>
      </c>
      <c r="V31" s="269">
        <v>0</v>
      </c>
      <c r="W31" s="270">
        <v>0</v>
      </c>
      <c r="X31" s="264">
        <v>20025.916999999998</v>
      </c>
      <c r="Y31" s="265">
        <v>9016.111</v>
      </c>
      <c r="Z31" s="266">
        <v>8271.628</v>
      </c>
      <c r="AA31" s="267">
        <v>17287.739</v>
      </c>
      <c r="AB31" s="264">
        <v>20025.916999999998</v>
      </c>
      <c r="AC31" s="265">
        <v>7738.257</v>
      </c>
      <c r="AD31" s="266">
        <v>7792.298999999999</v>
      </c>
      <c r="AE31" s="267">
        <v>15530.555999999999</v>
      </c>
      <c r="AF31" s="311">
        <f>AF9</f>
        <v>19307</v>
      </c>
      <c r="AG31" s="327">
        <f>AG9</f>
        <v>7947.201</v>
      </c>
      <c r="AH31" s="328">
        <f>AH9</f>
        <v>7439.518000000001</v>
      </c>
      <c r="AI31" s="329">
        <f>AG31+AH31</f>
        <v>15386.719000000001</v>
      </c>
      <c r="AJ31" s="264">
        <f>AJ9</f>
        <v>0</v>
      </c>
      <c r="AK31" s="268">
        <f>AK9</f>
        <v>0</v>
      </c>
      <c r="AL31" s="269">
        <f>AL9</f>
        <v>0</v>
      </c>
      <c r="AM31" s="270">
        <f>AK31+AL31</f>
        <v>0</v>
      </c>
      <c r="AN31" s="271">
        <f>X31</f>
        <v>20025.916999999998</v>
      </c>
      <c r="AO31" s="268">
        <f>AO9</f>
        <v>0</v>
      </c>
      <c r="AP31" s="269">
        <f>AP9</f>
        <v>0</v>
      </c>
      <c r="AQ31" s="270">
        <f>AO31+AP31</f>
        <v>0</v>
      </c>
      <c r="AR31" s="36"/>
      <c r="AS31" s="275"/>
      <c r="AT31" s="290"/>
      <c r="AU31" s="290"/>
      <c r="AV31" s="290"/>
      <c r="AW31" s="275"/>
      <c r="AX31" s="275"/>
      <c r="AY31" s="275"/>
      <c r="AZ31" s="275"/>
    </row>
    <row r="32" spans="45:52" ht="15">
      <c r="AS32" s="275"/>
      <c r="AT32" s="275"/>
      <c r="AU32" s="275"/>
      <c r="AV32" s="275"/>
      <c r="AW32" s="275"/>
      <c r="AX32" s="275"/>
      <c r="AY32" s="275"/>
      <c r="AZ32" s="275"/>
    </row>
    <row r="33" spans="45:52" ht="15">
      <c r="AS33" s="275"/>
      <c r="AT33" s="275"/>
      <c r="AU33" s="275"/>
      <c r="AV33" s="275"/>
      <c r="AW33" s="275"/>
      <c r="AX33" s="275"/>
      <c r="AY33" s="275"/>
      <c r="AZ33" s="275"/>
    </row>
    <row r="34" spans="9:52" ht="15">
      <c r="I34" s="66"/>
      <c r="J34" s="66"/>
      <c r="K34" s="66"/>
      <c r="AB34" s="67"/>
      <c r="AS34" s="275"/>
      <c r="AT34" s="275"/>
      <c r="AU34" s="275"/>
      <c r="AV34" s="275"/>
      <c r="AW34" s="275"/>
      <c r="AX34" s="275"/>
      <c r="AY34" s="275"/>
      <c r="AZ34" s="275"/>
    </row>
    <row r="35" spans="8:52" ht="15">
      <c r="H35" s="70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70"/>
      <c r="U35" s="70"/>
      <c r="V35" s="70"/>
      <c r="W35" s="70"/>
      <c r="X35" s="70"/>
      <c r="Y35" s="70"/>
      <c r="Z35" s="70"/>
      <c r="AA35" s="70"/>
      <c r="AB35" s="70"/>
      <c r="AC35" s="69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275"/>
      <c r="AT35" s="275"/>
      <c r="AU35" s="275"/>
      <c r="AV35" s="275"/>
      <c r="AW35" s="275"/>
      <c r="AX35" s="275"/>
      <c r="AY35" s="275"/>
      <c r="AZ35" s="275"/>
    </row>
    <row r="36" spans="8:52" ht="15">
      <c r="H36" s="275"/>
      <c r="I36" s="282"/>
      <c r="J36" s="282"/>
      <c r="K36" s="282"/>
      <c r="L36" s="276"/>
      <c r="M36" s="276"/>
      <c r="N36" s="276"/>
      <c r="O36" s="276"/>
      <c r="P36" s="276"/>
      <c r="Q36" s="276"/>
      <c r="R36" s="276"/>
      <c r="S36" s="276"/>
      <c r="T36" s="275"/>
      <c r="U36" s="275"/>
      <c r="V36" s="275"/>
      <c r="W36" s="275"/>
      <c r="X36" s="275"/>
      <c r="Y36" s="275"/>
      <c r="Z36" s="275"/>
      <c r="AA36" s="275"/>
      <c r="AB36" s="275"/>
      <c r="AC36" s="276"/>
      <c r="AD36" s="276"/>
      <c r="AE36" s="276"/>
      <c r="AF36" s="275"/>
      <c r="AG36" s="275"/>
      <c r="AH36" s="275"/>
      <c r="AI36" s="275"/>
      <c r="AJ36" s="275"/>
      <c r="AK36" s="275"/>
      <c r="AL36" s="275"/>
      <c r="AM36" s="275"/>
      <c r="AN36" s="275"/>
      <c r="AO36" s="275"/>
      <c r="AP36" s="275"/>
      <c r="AQ36" s="275"/>
      <c r="AR36" s="275"/>
      <c r="AS36" s="275"/>
      <c r="AT36" s="275"/>
      <c r="AU36" s="275"/>
      <c r="AV36" s="275"/>
      <c r="AW36" s="275"/>
      <c r="AX36" s="275"/>
      <c r="AY36" s="275"/>
      <c r="AZ36" s="275"/>
    </row>
    <row r="37" spans="8:49" ht="15">
      <c r="H37" s="275"/>
      <c r="I37" s="282"/>
      <c r="J37" s="283"/>
      <c r="K37" s="283"/>
      <c r="L37" s="276"/>
      <c r="M37" s="276"/>
      <c r="N37" s="276"/>
      <c r="O37" s="276"/>
      <c r="P37" s="276"/>
      <c r="Q37" s="276"/>
      <c r="R37" s="276"/>
      <c r="S37" s="276"/>
      <c r="T37" s="275"/>
      <c r="U37" s="275"/>
      <c r="V37" s="275"/>
      <c r="W37" s="275"/>
      <c r="X37" s="275"/>
      <c r="Y37" s="275"/>
      <c r="Z37" s="275"/>
      <c r="AA37" s="275"/>
      <c r="AB37" s="275"/>
      <c r="AC37" s="276"/>
      <c r="AD37" s="276"/>
      <c r="AE37" s="276"/>
      <c r="AF37" s="275"/>
      <c r="AG37" s="275"/>
      <c r="AH37" s="275"/>
      <c r="AI37" s="275"/>
      <c r="AJ37" s="275"/>
      <c r="AK37" s="275"/>
      <c r="AL37" s="275"/>
      <c r="AM37" s="275"/>
      <c r="AN37" s="275"/>
      <c r="AO37" s="275"/>
      <c r="AP37" s="275"/>
      <c r="AQ37" s="275"/>
      <c r="AR37" s="275"/>
      <c r="AS37" s="275"/>
      <c r="AT37" s="275"/>
      <c r="AU37" s="275"/>
      <c r="AV37" s="275"/>
      <c r="AW37" s="275"/>
    </row>
    <row r="38" spans="8:49" ht="15">
      <c r="H38" s="275"/>
      <c r="I38" s="282"/>
      <c r="J38" s="283"/>
      <c r="K38" s="283"/>
      <c r="L38" s="276"/>
      <c r="M38" s="276"/>
      <c r="N38" s="276"/>
      <c r="O38" s="276"/>
      <c r="P38" s="276"/>
      <c r="Q38" s="276"/>
      <c r="R38" s="276"/>
      <c r="S38" s="276"/>
      <c r="T38" s="275"/>
      <c r="U38" s="275"/>
      <c r="V38" s="275"/>
      <c r="W38" s="275"/>
      <c r="X38" s="275"/>
      <c r="Y38" s="275"/>
      <c r="Z38" s="275"/>
      <c r="AA38" s="275"/>
      <c r="AB38" s="275"/>
      <c r="AC38" s="276"/>
      <c r="AD38" s="276"/>
      <c r="AE38" s="276"/>
      <c r="AF38" s="275"/>
      <c r="AG38" s="275"/>
      <c r="AH38" s="275"/>
      <c r="AI38" s="275"/>
      <c r="AJ38" s="275"/>
      <c r="AK38" s="275"/>
      <c r="AL38" s="275"/>
      <c r="AM38" s="275"/>
      <c r="AN38" s="275"/>
      <c r="AO38" s="275"/>
      <c r="AP38" s="275"/>
      <c r="AQ38" s="275"/>
      <c r="AR38" s="275"/>
      <c r="AS38" s="275"/>
      <c r="AT38" s="275"/>
      <c r="AU38" s="275"/>
      <c r="AV38" s="275"/>
      <c r="AW38" s="275"/>
    </row>
    <row r="39" spans="8:49" ht="15">
      <c r="H39" s="275"/>
      <c r="I39" s="282"/>
      <c r="J39" s="283"/>
      <c r="K39" s="283"/>
      <c r="L39" s="276"/>
      <c r="M39" s="276"/>
      <c r="N39" s="276"/>
      <c r="O39" s="276"/>
      <c r="P39" s="276"/>
      <c r="Q39" s="276"/>
      <c r="R39" s="276"/>
      <c r="S39" s="276"/>
      <c r="T39" s="275"/>
      <c r="U39" s="275"/>
      <c r="V39" s="275"/>
      <c r="W39" s="275"/>
      <c r="X39" s="275"/>
      <c r="Y39" s="275"/>
      <c r="Z39" s="275"/>
      <c r="AA39" s="275"/>
      <c r="AB39" s="275"/>
      <c r="AC39" s="276"/>
      <c r="AD39" s="276"/>
      <c r="AE39" s="276"/>
      <c r="AF39" s="275"/>
      <c r="AG39" s="275"/>
      <c r="AH39" s="275"/>
      <c r="AI39" s="275"/>
      <c r="AJ39" s="275"/>
      <c r="AK39" s="275"/>
      <c r="AL39" s="275"/>
      <c r="AM39" s="275"/>
      <c r="AN39" s="275"/>
      <c r="AO39" s="275"/>
      <c r="AP39" s="275"/>
      <c r="AQ39" s="275"/>
      <c r="AR39" s="275"/>
      <c r="AS39" s="275"/>
      <c r="AT39" s="275"/>
      <c r="AU39" s="275"/>
      <c r="AV39" s="275"/>
      <c r="AW39" s="275"/>
    </row>
    <row r="40" spans="8:49" ht="15">
      <c r="H40" s="275"/>
      <c r="I40" s="282"/>
      <c r="J40" s="283"/>
      <c r="K40" s="283"/>
      <c r="L40" s="276"/>
      <c r="M40" s="276"/>
      <c r="N40" s="276"/>
      <c r="O40" s="276"/>
      <c r="P40" s="276"/>
      <c r="Q40" s="276"/>
      <c r="R40" s="276"/>
      <c r="S40" s="276"/>
      <c r="T40" s="275"/>
      <c r="U40" s="275"/>
      <c r="V40" s="275"/>
      <c r="W40" s="275"/>
      <c r="X40" s="275"/>
      <c r="Y40" s="275"/>
      <c r="Z40" s="275"/>
      <c r="AA40" s="275"/>
      <c r="AB40" s="275"/>
      <c r="AC40" s="276"/>
      <c r="AD40" s="276"/>
      <c r="AE40" s="276"/>
      <c r="AF40" s="275"/>
      <c r="AG40" s="275"/>
      <c r="AH40" s="275"/>
      <c r="AI40" s="275"/>
      <c r="AJ40" s="275"/>
      <c r="AK40" s="275"/>
      <c r="AL40" s="275"/>
      <c r="AM40" s="275"/>
      <c r="AN40" s="275"/>
      <c r="AO40" s="275"/>
      <c r="AP40" s="275"/>
      <c r="AQ40" s="275"/>
      <c r="AR40" s="275"/>
      <c r="AS40" s="275"/>
      <c r="AT40" s="275"/>
      <c r="AU40" s="275"/>
      <c r="AV40" s="275"/>
      <c r="AW40" s="275"/>
    </row>
    <row r="41" spans="8:49" ht="15">
      <c r="H41" s="275"/>
      <c r="I41" s="282"/>
      <c r="J41" s="283"/>
      <c r="K41" s="283"/>
      <c r="L41" s="276"/>
      <c r="M41" s="276"/>
      <c r="N41" s="276"/>
      <c r="O41" s="276"/>
      <c r="P41" s="276"/>
      <c r="Q41" s="276"/>
      <c r="R41" s="276"/>
      <c r="S41" s="276"/>
      <c r="T41" s="275"/>
      <c r="U41" s="275"/>
      <c r="V41" s="275"/>
      <c r="W41" s="275"/>
      <c r="X41" s="275"/>
      <c r="Y41" s="275"/>
      <c r="Z41" s="275"/>
      <c r="AA41" s="275"/>
      <c r="AB41" s="275"/>
      <c r="AC41" s="276"/>
      <c r="AD41" s="276"/>
      <c r="AE41" s="276"/>
      <c r="AF41" s="275"/>
      <c r="AG41" s="275"/>
      <c r="AH41" s="275"/>
      <c r="AI41" s="275"/>
      <c r="AJ41" s="275"/>
      <c r="AK41" s="275"/>
      <c r="AL41" s="275"/>
      <c r="AM41" s="275"/>
      <c r="AN41" s="275"/>
      <c r="AO41" s="275"/>
      <c r="AP41" s="275"/>
      <c r="AQ41" s="275"/>
      <c r="AR41" s="275"/>
      <c r="AS41" s="275"/>
      <c r="AT41" s="275"/>
      <c r="AU41" s="275"/>
      <c r="AV41" s="275"/>
      <c r="AW41" s="275"/>
    </row>
    <row r="42" spans="8:49" ht="15">
      <c r="H42" s="275"/>
      <c r="I42" s="282"/>
      <c r="J42" s="283"/>
      <c r="K42" s="283"/>
      <c r="L42" s="276"/>
      <c r="M42" s="276"/>
      <c r="N42" s="276"/>
      <c r="O42" s="276"/>
      <c r="P42" s="276"/>
      <c r="Q42" s="276"/>
      <c r="R42" s="276"/>
      <c r="S42" s="276"/>
      <c r="T42" s="275"/>
      <c r="U42" s="275"/>
      <c r="V42" s="275"/>
      <c r="W42" s="275"/>
      <c r="X42" s="275"/>
      <c r="Y42" s="275"/>
      <c r="Z42" s="275"/>
      <c r="AA42" s="275"/>
      <c r="AB42" s="275"/>
      <c r="AC42" s="276"/>
      <c r="AD42" s="276"/>
      <c r="AE42" s="276"/>
      <c r="AF42" s="275"/>
      <c r="AG42" s="275"/>
      <c r="AH42" s="275"/>
      <c r="AI42" s="275"/>
      <c r="AJ42" s="275"/>
      <c r="AK42" s="275"/>
      <c r="AL42" s="275"/>
      <c r="AM42" s="275"/>
      <c r="AN42" s="275"/>
      <c r="AO42" s="275"/>
      <c r="AP42" s="275"/>
      <c r="AQ42" s="275"/>
      <c r="AR42" s="275"/>
      <c r="AS42" s="275"/>
      <c r="AT42" s="275"/>
      <c r="AU42" s="275"/>
      <c r="AV42" s="275"/>
      <c r="AW42" s="275"/>
    </row>
    <row r="43" spans="8:49" ht="15">
      <c r="H43" s="275"/>
      <c r="I43" s="282"/>
      <c r="J43" s="283"/>
      <c r="K43" s="283"/>
      <c r="L43" s="276"/>
      <c r="M43" s="276"/>
      <c r="N43" s="276"/>
      <c r="O43" s="276"/>
      <c r="P43" s="276"/>
      <c r="Q43" s="276"/>
      <c r="R43" s="276"/>
      <c r="S43" s="276"/>
      <c r="T43" s="275"/>
      <c r="U43" s="275"/>
      <c r="V43" s="275"/>
      <c r="W43" s="275"/>
      <c r="X43" s="275"/>
      <c r="Y43" s="275"/>
      <c r="Z43" s="275"/>
      <c r="AA43" s="275"/>
      <c r="AB43" s="284"/>
      <c r="AC43" s="276"/>
      <c r="AD43" s="276"/>
      <c r="AE43" s="276"/>
      <c r="AF43" s="275"/>
      <c r="AG43" s="275"/>
      <c r="AH43" s="275"/>
      <c r="AI43" s="275"/>
      <c r="AJ43" s="275"/>
      <c r="AK43" s="275"/>
      <c r="AL43" s="275"/>
      <c r="AM43" s="275"/>
      <c r="AN43" s="275"/>
      <c r="AO43" s="275"/>
      <c r="AP43" s="275"/>
      <c r="AQ43" s="275"/>
      <c r="AR43" s="275"/>
      <c r="AS43" s="275"/>
      <c r="AT43" s="275"/>
      <c r="AU43" s="275"/>
      <c r="AV43" s="275"/>
      <c r="AW43" s="275"/>
    </row>
    <row r="44" spans="8:49" ht="15">
      <c r="H44" s="275"/>
      <c r="I44" s="282"/>
      <c r="J44" s="283"/>
      <c r="K44" s="283"/>
      <c r="L44" s="276"/>
      <c r="M44" s="276"/>
      <c r="N44" s="276"/>
      <c r="O44" s="276"/>
      <c r="P44" s="276"/>
      <c r="Q44" s="276"/>
      <c r="R44" s="276"/>
      <c r="S44" s="276"/>
      <c r="T44" s="275"/>
      <c r="U44" s="275"/>
      <c r="V44" s="275"/>
      <c r="W44" s="275"/>
      <c r="X44" s="275"/>
      <c r="Y44" s="275"/>
      <c r="Z44" s="275"/>
      <c r="AA44" s="275"/>
      <c r="AB44" s="275"/>
      <c r="AC44" s="276"/>
      <c r="AD44" s="276"/>
      <c r="AE44" s="276"/>
      <c r="AF44" s="275"/>
      <c r="AG44" s="275"/>
      <c r="AH44" s="275"/>
      <c r="AI44" s="275"/>
      <c r="AJ44" s="275"/>
      <c r="AK44" s="275"/>
      <c r="AL44" s="275"/>
      <c r="AM44" s="275"/>
      <c r="AN44" s="275"/>
      <c r="AO44" s="275"/>
      <c r="AP44" s="275"/>
      <c r="AQ44" s="275"/>
      <c r="AR44" s="275"/>
      <c r="AS44" s="275"/>
      <c r="AT44" s="275"/>
      <c r="AU44" s="275"/>
      <c r="AV44" s="275"/>
      <c r="AW44" s="275"/>
    </row>
    <row r="45" spans="8:49" ht="15">
      <c r="H45" s="275"/>
      <c r="I45" s="282"/>
      <c r="J45" s="283"/>
      <c r="K45" s="283"/>
      <c r="L45" s="276"/>
      <c r="M45" s="276"/>
      <c r="N45" s="276"/>
      <c r="O45" s="276"/>
      <c r="P45" s="276"/>
      <c r="Q45" s="276"/>
      <c r="R45" s="276"/>
      <c r="S45" s="276"/>
      <c r="T45" s="275"/>
      <c r="U45" s="275"/>
      <c r="V45" s="275"/>
      <c r="W45" s="275"/>
      <c r="X45" s="275"/>
      <c r="Y45" s="275"/>
      <c r="Z45" s="275"/>
      <c r="AA45" s="275"/>
      <c r="AB45" s="275"/>
      <c r="AC45" s="276"/>
      <c r="AD45" s="276"/>
      <c r="AE45" s="276"/>
      <c r="AF45" s="275"/>
      <c r="AG45" s="275"/>
      <c r="AH45" s="275"/>
      <c r="AI45" s="275"/>
      <c r="AJ45" s="275"/>
      <c r="AK45" s="275"/>
      <c r="AL45" s="275"/>
      <c r="AM45" s="275"/>
      <c r="AN45" s="275"/>
      <c r="AO45" s="275"/>
      <c r="AP45" s="275"/>
      <c r="AQ45" s="275"/>
      <c r="AR45" s="275"/>
      <c r="AS45" s="275"/>
      <c r="AT45" s="275"/>
      <c r="AU45" s="275"/>
      <c r="AV45" s="275"/>
      <c r="AW45" s="275"/>
    </row>
    <row r="46" spans="8:49" ht="15">
      <c r="H46" s="275"/>
      <c r="I46" s="282"/>
      <c r="J46" s="283"/>
      <c r="K46" s="283"/>
      <c r="L46" s="276"/>
      <c r="M46" s="276"/>
      <c r="N46" s="276"/>
      <c r="O46" s="276"/>
      <c r="P46" s="276"/>
      <c r="Q46" s="276"/>
      <c r="R46" s="276"/>
      <c r="S46" s="276"/>
      <c r="T46" s="275"/>
      <c r="U46" s="275"/>
      <c r="V46" s="275"/>
      <c r="W46" s="275"/>
      <c r="X46" s="275"/>
      <c r="Y46" s="275"/>
      <c r="Z46" s="275"/>
      <c r="AA46" s="275"/>
      <c r="AB46" s="275"/>
      <c r="AC46" s="276"/>
      <c r="AD46" s="276"/>
      <c r="AE46" s="276"/>
      <c r="AF46" s="275"/>
      <c r="AG46" s="275"/>
      <c r="AH46" s="275"/>
      <c r="AI46" s="275"/>
      <c r="AJ46" s="275"/>
      <c r="AK46" s="275"/>
      <c r="AL46" s="275"/>
      <c r="AM46" s="275"/>
      <c r="AN46" s="275"/>
      <c r="AO46" s="275"/>
      <c r="AP46" s="275"/>
      <c r="AQ46" s="275"/>
      <c r="AR46" s="275"/>
      <c r="AS46" s="279"/>
      <c r="AT46" s="279"/>
      <c r="AU46" s="275"/>
      <c r="AV46" s="275"/>
      <c r="AW46" s="275"/>
    </row>
    <row r="47" spans="8:49" ht="15">
      <c r="H47" s="275"/>
      <c r="I47" s="282"/>
      <c r="J47" s="283"/>
      <c r="K47" s="283"/>
      <c r="L47" s="276"/>
      <c r="M47" s="276"/>
      <c r="N47" s="276"/>
      <c r="O47" s="276"/>
      <c r="P47" s="276"/>
      <c r="Q47" s="276"/>
      <c r="R47" s="276"/>
      <c r="S47" s="276"/>
      <c r="T47" s="275"/>
      <c r="U47" s="275"/>
      <c r="V47" s="275"/>
      <c r="W47" s="275"/>
      <c r="X47" s="275"/>
      <c r="Y47" s="275"/>
      <c r="Z47" s="275"/>
      <c r="AA47" s="275"/>
      <c r="AB47" s="275"/>
      <c r="AC47" s="276"/>
      <c r="AD47" s="276"/>
      <c r="AE47" s="276"/>
      <c r="AF47" s="275"/>
      <c r="AG47" s="275"/>
      <c r="AH47" s="275"/>
      <c r="AI47" s="275"/>
      <c r="AJ47" s="275"/>
      <c r="AK47" s="275"/>
      <c r="AL47" s="275"/>
      <c r="AM47" s="275"/>
      <c r="AN47" s="275"/>
      <c r="AO47" s="275"/>
      <c r="AP47" s="275"/>
      <c r="AQ47" s="275"/>
      <c r="AR47" s="275"/>
      <c r="AS47" s="279"/>
      <c r="AT47" s="279"/>
      <c r="AU47" s="275"/>
      <c r="AV47" s="275"/>
      <c r="AW47" s="275"/>
    </row>
    <row r="48" spans="8:49" ht="15">
      <c r="H48" s="275"/>
      <c r="I48" s="282"/>
      <c r="J48" s="283"/>
      <c r="K48" s="283"/>
      <c r="L48" s="276"/>
      <c r="M48" s="276"/>
      <c r="N48" s="276"/>
      <c r="O48" s="276"/>
      <c r="P48" s="276"/>
      <c r="Q48" s="276"/>
      <c r="R48" s="276"/>
      <c r="S48" s="276"/>
      <c r="T48" s="275"/>
      <c r="U48" s="275"/>
      <c r="V48" s="275"/>
      <c r="W48" s="275"/>
      <c r="X48" s="275"/>
      <c r="Y48" s="275"/>
      <c r="Z48" s="275"/>
      <c r="AA48" s="275"/>
      <c r="AB48" s="275"/>
      <c r="AC48" s="276"/>
      <c r="AD48" s="276"/>
      <c r="AE48" s="276"/>
      <c r="AF48" s="275"/>
      <c r="AG48" s="275"/>
      <c r="AH48" s="275"/>
      <c r="AI48" s="275"/>
      <c r="AJ48" s="275"/>
      <c r="AK48" s="275"/>
      <c r="AL48" s="275"/>
      <c r="AM48" s="275"/>
      <c r="AN48" s="275"/>
      <c r="AO48" s="275"/>
      <c r="AP48" s="275"/>
      <c r="AQ48" s="275"/>
      <c r="AR48" s="275"/>
      <c r="AS48" s="279"/>
      <c r="AT48" s="279"/>
      <c r="AU48" s="275"/>
      <c r="AV48" s="275"/>
      <c r="AW48" s="275"/>
    </row>
    <row r="49" spans="8:49" ht="15">
      <c r="H49" s="275"/>
      <c r="I49" s="277"/>
      <c r="J49" s="277"/>
      <c r="K49" s="277"/>
      <c r="L49" s="276"/>
      <c r="M49" s="276"/>
      <c r="N49" s="276"/>
      <c r="O49" s="276"/>
      <c r="P49" s="276"/>
      <c r="Q49" s="276"/>
      <c r="R49" s="276"/>
      <c r="S49" s="276"/>
      <c r="T49" s="275"/>
      <c r="U49" s="275"/>
      <c r="V49" s="275"/>
      <c r="W49" s="275"/>
      <c r="X49" s="275"/>
      <c r="Y49" s="275"/>
      <c r="Z49" s="275"/>
      <c r="AA49" s="275"/>
      <c r="AB49" s="275"/>
      <c r="AC49" s="276"/>
      <c r="AD49" s="276"/>
      <c r="AE49" s="276"/>
      <c r="AF49" s="275"/>
      <c r="AG49" s="275"/>
      <c r="AH49" s="275"/>
      <c r="AI49" s="275"/>
      <c r="AJ49" s="275"/>
      <c r="AK49" s="275"/>
      <c r="AL49" s="275"/>
      <c r="AM49" s="275"/>
      <c r="AN49" s="275"/>
      <c r="AO49" s="275"/>
      <c r="AP49" s="275"/>
      <c r="AQ49" s="275"/>
      <c r="AR49" s="275"/>
      <c r="AS49" s="279"/>
      <c r="AT49" s="279"/>
      <c r="AU49" s="275"/>
      <c r="AV49" s="275"/>
      <c r="AW49" s="275"/>
    </row>
    <row r="50" spans="8:49" ht="15">
      <c r="H50" s="275"/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6"/>
      <c r="T50" s="275"/>
      <c r="U50" s="275"/>
      <c r="V50" s="275"/>
      <c r="W50" s="275"/>
      <c r="X50" s="275"/>
      <c r="Y50" s="275"/>
      <c r="Z50" s="275"/>
      <c r="AA50" s="275"/>
      <c r="AB50" s="275"/>
      <c r="AC50" s="276"/>
      <c r="AD50" s="276"/>
      <c r="AE50" s="276"/>
      <c r="AF50" s="275"/>
      <c r="AG50" s="275"/>
      <c r="AH50" s="275"/>
      <c r="AI50" s="275"/>
      <c r="AJ50" s="275"/>
      <c r="AK50" s="275"/>
      <c r="AL50" s="275"/>
      <c r="AM50" s="275"/>
      <c r="AN50" s="275"/>
      <c r="AO50" s="275"/>
      <c r="AP50" s="275"/>
      <c r="AQ50" s="275"/>
      <c r="AR50" s="275"/>
      <c r="AS50" s="279"/>
      <c r="AT50" s="279"/>
      <c r="AU50" s="275"/>
      <c r="AV50" s="275"/>
      <c r="AW50" s="275"/>
    </row>
    <row r="51" spans="8:49" ht="15">
      <c r="H51" s="275"/>
      <c r="I51" s="276"/>
      <c r="J51" s="276"/>
      <c r="K51" s="276"/>
      <c r="L51" s="276"/>
      <c r="M51" s="276"/>
      <c r="N51" s="276"/>
      <c r="O51" s="276"/>
      <c r="P51" s="276"/>
      <c r="Q51" s="276"/>
      <c r="R51" s="276"/>
      <c r="S51" s="276"/>
      <c r="T51" s="275"/>
      <c r="U51" s="275"/>
      <c r="V51" s="275"/>
      <c r="W51" s="275"/>
      <c r="X51" s="275"/>
      <c r="Y51" s="275"/>
      <c r="Z51" s="275"/>
      <c r="AA51" s="275"/>
      <c r="AB51" s="275"/>
      <c r="AC51" s="276"/>
      <c r="AD51" s="276"/>
      <c r="AE51" s="276"/>
      <c r="AF51" s="275"/>
      <c r="AG51" s="275"/>
      <c r="AH51" s="275"/>
      <c r="AI51" s="275"/>
      <c r="AJ51" s="275"/>
      <c r="AK51" s="275"/>
      <c r="AL51" s="275"/>
      <c r="AM51" s="275"/>
      <c r="AN51" s="275"/>
      <c r="AO51" s="275"/>
      <c r="AP51" s="275"/>
      <c r="AQ51" s="275"/>
      <c r="AR51" s="275"/>
      <c r="AS51" s="279"/>
      <c r="AT51" s="279"/>
      <c r="AU51" s="275"/>
      <c r="AV51" s="275"/>
      <c r="AW51" s="275"/>
    </row>
    <row r="52" spans="8:49" ht="15">
      <c r="H52" s="275"/>
      <c r="I52" s="285"/>
      <c r="J52" s="285"/>
      <c r="K52" s="285"/>
      <c r="L52" s="276"/>
      <c r="M52" s="276"/>
      <c r="N52" s="276"/>
      <c r="O52" s="276"/>
      <c r="P52" s="276"/>
      <c r="Q52" s="276"/>
      <c r="R52" s="276"/>
      <c r="S52" s="276"/>
      <c r="T52" s="275"/>
      <c r="U52" s="275"/>
      <c r="V52" s="275"/>
      <c r="W52" s="275"/>
      <c r="X52" s="275"/>
      <c r="Y52" s="275"/>
      <c r="Z52" s="275"/>
      <c r="AA52" s="275"/>
      <c r="AB52" s="275"/>
      <c r="AC52" s="276"/>
      <c r="AD52" s="276"/>
      <c r="AE52" s="276"/>
      <c r="AF52" s="275"/>
      <c r="AG52" s="275"/>
      <c r="AH52" s="275"/>
      <c r="AI52" s="275"/>
      <c r="AJ52" s="275"/>
      <c r="AK52" s="275"/>
      <c r="AL52" s="275"/>
      <c r="AM52" s="275"/>
      <c r="AN52" s="275"/>
      <c r="AO52" s="275"/>
      <c r="AP52" s="275"/>
      <c r="AQ52" s="275"/>
      <c r="AR52" s="275"/>
      <c r="AS52" s="279"/>
      <c r="AT52" s="279"/>
      <c r="AU52" s="275"/>
      <c r="AV52" s="275"/>
      <c r="AW52" s="275"/>
    </row>
    <row r="53" spans="8:49" ht="15">
      <c r="H53" s="275"/>
      <c r="I53" s="285"/>
      <c r="J53" s="285"/>
      <c r="K53" s="285"/>
      <c r="L53" s="276"/>
      <c r="M53" s="276"/>
      <c r="N53" s="276"/>
      <c r="O53" s="276"/>
      <c r="P53" s="276"/>
      <c r="Q53" s="276"/>
      <c r="R53" s="276"/>
      <c r="S53" s="276"/>
      <c r="T53" s="275"/>
      <c r="U53" s="275"/>
      <c r="V53" s="275"/>
      <c r="W53" s="275"/>
      <c r="X53" s="275"/>
      <c r="Y53" s="275"/>
      <c r="Z53" s="275"/>
      <c r="AA53" s="275"/>
      <c r="AB53" s="275"/>
      <c r="AC53" s="276"/>
      <c r="AD53" s="276"/>
      <c r="AE53" s="276"/>
      <c r="AF53" s="275"/>
      <c r="AG53" s="275"/>
      <c r="AH53" s="275"/>
      <c r="AI53" s="275"/>
      <c r="AJ53" s="275"/>
      <c r="AK53" s="275"/>
      <c r="AL53" s="275"/>
      <c r="AM53" s="275"/>
      <c r="AN53" s="275"/>
      <c r="AO53" s="275"/>
      <c r="AP53" s="275"/>
      <c r="AQ53" s="275"/>
      <c r="AR53" s="275"/>
      <c r="AS53" s="275"/>
      <c r="AT53" s="275"/>
      <c r="AU53" s="275"/>
      <c r="AV53" s="275"/>
      <c r="AW53" s="275"/>
    </row>
    <row r="54" spans="8:49" ht="15">
      <c r="H54" s="275"/>
      <c r="I54" s="285"/>
      <c r="J54" s="285"/>
      <c r="K54" s="285"/>
      <c r="L54" s="276"/>
      <c r="M54" s="276"/>
      <c r="N54" s="276"/>
      <c r="O54" s="276"/>
      <c r="P54" s="276"/>
      <c r="Q54" s="276"/>
      <c r="R54" s="276"/>
      <c r="S54" s="276"/>
      <c r="T54" s="275"/>
      <c r="U54" s="275"/>
      <c r="V54" s="275"/>
      <c r="W54" s="275"/>
      <c r="X54" s="275"/>
      <c r="Y54" s="275"/>
      <c r="Z54" s="275"/>
      <c r="AA54" s="275"/>
      <c r="AB54" s="275"/>
      <c r="AC54" s="276"/>
      <c r="AD54" s="276"/>
      <c r="AE54" s="276"/>
      <c r="AF54" s="275"/>
      <c r="AG54" s="275"/>
      <c r="AH54" s="275"/>
      <c r="AI54" s="275"/>
      <c r="AJ54" s="275"/>
      <c r="AK54" s="275"/>
      <c r="AL54" s="275"/>
      <c r="AM54" s="275"/>
      <c r="AN54" s="275"/>
      <c r="AO54" s="275"/>
      <c r="AP54" s="275"/>
      <c r="AQ54" s="275"/>
      <c r="AR54" s="275"/>
      <c r="AS54" s="275"/>
      <c r="AT54" s="275"/>
      <c r="AU54" s="275"/>
      <c r="AV54" s="275"/>
      <c r="AW54" s="275"/>
    </row>
    <row r="55" spans="8:50" ht="15">
      <c r="H55" s="275"/>
      <c r="I55" s="285"/>
      <c r="J55" s="285"/>
      <c r="K55" s="285"/>
      <c r="L55" s="276"/>
      <c r="M55" s="276"/>
      <c r="N55" s="276"/>
      <c r="O55" s="276"/>
      <c r="P55" s="276"/>
      <c r="Q55" s="276"/>
      <c r="R55" s="276"/>
      <c r="S55" s="276"/>
      <c r="T55" s="275"/>
      <c r="U55" s="275"/>
      <c r="V55" s="275"/>
      <c r="W55" s="275"/>
      <c r="X55" s="275"/>
      <c r="Y55" s="275"/>
      <c r="Z55" s="275"/>
      <c r="AA55" s="275"/>
      <c r="AB55" s="275"/>
      <c r="AC55" s="276"/>
      <c r="AD55" s="276"/>
      <c r="AE55" s="276"/>
      <c r="AF55" s="275"/>
      <c r="AG55" s="275"/>
      <c r="AH55" s="275"/>
      <c r="AI55" s="275"/>
      <c r="AJ55" s="275"/>
      <c r="AK55" s="275"/>
      <c r="AL55" s="275"/>
      <c r="AM55" s="275"/>
      <c r="AN55" s="275"/>
      <c r="AO55" s="275"/>
      <c r="AP55" s="275"/>
      <c r="AQ55" s="275"/>
      <c r="AR55" s="275"/>
      <c r="AS55" s="275"/>
      <c r="AT55" s="283"/>
      <c r="AU55" s="284"/>
      <c r="AV55" s="275"/>
      <c r="AW55" s="283"/>
      <c r="AX55" s="68"/>
    </row>
    <row r="56" spans="8:50" ht="15">
      <c r="H56" s="275"/>
      <c r="I56" s="285"/>
      <c r="J56" s="285"/>
      <c r="K56" s="285"/>
      <c r="L56" s="276"/>
      <c r="M56" s="276"/>
      <c r="N56" s="276"/>
      <c r="O56" s="276"/>
      <c r="P56" s="276"/>
      <c r="Q56" s="276"/>
      <c r="R56" s="276"/>
      <c r="S56" s="276"/>
      <c r="T56" s="275"/>
      <c r="U56" s="275"/>
      <c r="V56" s="275"/>
      <c r="W56" s="275"/>
      <c r="X56" s="275"/>
      <c r="Y56" s="275"/>
      <c r="Z56" s="275"/>
      <c r="AA56" s="275"/>
      <c r="AB56" s="275"/>
      <c r="AC56" s="276"/>
      <c r="AD56" s="276"/>
      <c r="AE56" s="276"/>
      <c r="AF56" s="275"/>
      <c r="AG56" s="275"/>
      <c r="AH56" s="275"/>
      <c r="AI56" s="275"/>
      <c r="AJ56" s="275"/>
      <c r="AK56" s="275"/>
      <c r="AL56" s="275"/>
      <c r="AM56" s="275"/>
      <c r="AN56" s="275"/>
      <c r="AO56" s="275"/>
      <c r="AP56" s="275"/>
      <c r="AQ56" s="275"/>
      <c r="AR56" s="275"/>
      <c r="AS56" s="275"/>
      <c r="AT56" s="283"/>
      <c r="AU56" s="284"/>
      <c r="AV56" s="275"/>
      <c r="AW56" s="283"/>
      <c r="AX56" s="68"/>
    </row>
    <row r="57" spans="8:50" ht="15">
      <c r="H57" s="275"/>
      <c r="I57" s="285"/>
      <c r="J57" s="285"/>
      <c r="K57" s="285"/>
      <c r="L57" s="276"/>
      <c r="M57" s="276"/>
      <c r="N57" s="276"/>
      <c r="O57" s="276"/>
      <c r="P57" s="276"/>
      <c r="Q57" s="276"/>
      <c r="R57" s="276"/>
      <c r="S57" s="276"/>
      <c r="T57" s="275"/>
      <c r="U57" s="275"/>
      <c r="V57" s="275"/>
      <c r="W57" s="275"/>
      <c r="X57" s="275"/>
      <c r="Y57" s="275"/>
      <c r="Z57" s="275"/>
      <c r="AA57" s="275"/>
      <c r="AB57" s="275"/>
      <c r="AC57" s="276"/>
      <c r="AD57" s="276"/>
      <c r="AE57" s="276"/>
      <c r="AF57" s="275"/>
      <c r="AG57" s="275"/>
      <c r="AH57" s="275"/>
      <c r="AI57" s="275"/>
      <c r="AJ57" s="275"/>
      <c r="AK57" s="275"/>
      <c r="AL57" s="275"/>
      <c r="AM57" s="275"/>
      <c r="AN57" s="275"/>
      <c r="AO57" s="275"/>
      <c r="AP57" s="275"/>
      <c r="AQ57" s="275"/>
      <c r="AR57" s="275"/>
      <c r="AS57" s="275"/>
      <c r="AT57" s="283"/>
      <c r="AU57" s="284"/>
      <c r="AV57" s="275"/>
      <c r="AW57" s="283"/>
      <c r="AX57" s="68"/>
    </row>
    <row r="58" spans="8:50" ht="15">
      <c r="H58" s="275"/>
      <c r="I58" s="285"/>
      <c r="J58" s="276"/>
      <c r="K58" s="276"/>
      <c r="L58" s="276"/>
      <c r="M58" s="276"/>
      <c r="N58" s="276"/>
      <c r="O58" s="276"/>
      <c r="P58" s="276"/>
      <c r="Q58" s="276"/>
      <c r="R58" s="276"/>
      <c r="S58" s="276"/>
      <c r="T58" s="275"/>
      <c r="U58" s="275"/>
      <c r="V58" s="275"/>
      <c r="W58" s="275"/>
      <c r="X58" s="275"/>
      <c r="Y58" s="275"/>
      <c r="Z58" s="275"/>
      <c r="AA58" s="275"/>
      <c r="AB58" s="425"/>
      <c r="AC58" s="425"/>
      <c r="AD58" s="425"/>
      <c r="AE58" s="424"/>
      <c r="AF58" s="424"/>
      <c r="AG58" s="424"/>
      <c r="AH58" s="424"/>
      <c r="AI58" s="424"/>
      <c r="AJ58" s="424"/>
      <c r="AK58" s="424"/>
      <c r="AL58" s="424"/>
      <c r="AM58" s="424"/>
      <c r="AN58" s="424"/>
      <c r="AO58" s="424"/>
      <c r="AP58" s="424"/>
      <c r="AQ58" s="424"/>
      <c r="AR58" s="424"/>
      <c r="AS58" s="275"/>
      <c r="AT58" s="283"/>
      <c r="AU58" s="284"/>
      <c r="AV58" s="275"/>
      <c r="AW58" s="283"/>
      <c r="AX58" s="68"/>
    </row>
    <row r="59" spans="8:50" ht="15">
      <c r="H59" s="275"/>
      <c r="I59" s="276"/>
      <c r="J59" s="276"/>
      <c r="K59" s="276"/>
      <c r="L59" s="276"/>
      <c r="M59" s="276"/>
      <c r="N59" s="276"/>
      <c r="O59" s="276"/>
      <c r="P59" s="276"/>
      <c r="Q59" s="276"/>
      <c r="R59" s="276"/>
      <c r="S59" s="276"/>
      <c r="T59" s="275"/>
      <c r="U59" s="275"/>
      <c r="V59" s="275"/>
      <c r="W59" s="275"/>
      <c r="X59" s="275"/>
      <c r="Y59" s="275"/>
      <c r="Z59" s="275"/>
      <c r="AA59" s="275"/>
      <c r="AB59" s="275"/>
      <c r="AC59" s="276"/>
      <c r="AD59" s="276"/>
      <c r="AE59" s="276"/>
      <c r="AF59" s="275"/>
      <c r="AG59" s="275"/>
      <c r="AH59" s="275"/>
      <c r="AI59" s="275"/>
      <c r="AJ59" s="275"/>
      <c r="AK59" s="275"/>
      <c r="AL59" s="275"/>
      <c r="AM59" s="275"/>
      <c r="AN59" s="275"/>
      <c r="AO59" s="275"/>
      <c r="AP59" s="275"/>
      <c r="AQ59" s="275"/>
      <c r="AR59" s="275"/>
      <c r="AS59" s="275"/>
      <c r="AT59" s="283"/>
      <c r="AU59" s="284"/>
      <c r="AV59" s="275"/>
      <c r="AW59" s="283"/>
      <c r="AX59" s="68"/>
    </row>
    <row r="60" spans="8:50" ht="15">
      <c r="H60" s="281"/>
      <c r="I60" s="276"/>
      <c r="J60" s="276"/>
      <c r="K60" s="276"/>
      <c r="L60" s="276"/>
      <c r="M60" s="276"/>
      <c r="N60" s="276"/>
      <c r="O60" s="276"/>
      <c r="P60" s="276"/>
      <c r="Q60" s="276"/>
      <c r="R60" s="276"/>
      <c r="S60" s="276"/>
      <c r="T60" s="275"/>
      <c r="U60" s="275"/>
      <c r="V60" s="275"/>
      <c r="W60" s="275"/>
      <c r="X60" s="275"/>
      <c r="Y60" s="275"/>
      <c r="Z60" s="275"/>
      <c r="AA60" s="275"/>
      <c r="AB60" s="275"/>
      <c r="AC60" s="276"/>
      <c r="AD60" s="276"/>
      <c r="AE60" s="276"/>
      <c r="AF60" s="275"/>
      <c r="AG60" s="275"/>
      <c r="AH60" s="275"/>
      <c r="AI60" s="275"/>
      <c r="AJ60" s="275"/>
      <c r="AK60" s="275"/>
      <c r="AL60" s="275"/>
      <c r="AM60" s="275"/>
      <c r="AN60" s="275"/>
      <c r="AO60" s="275"/>
      <c r="AP60" s="275"/>
      <c r="AQ60" s="275"/>
      <c r="AR60" s="275"/>
      <c r="AS60" s="275"/>
      <c r="AT60" s="283"/>
      <c r="AU60" s="284"/>
      <c r="AV60" s="275"/>
      <c r="AW60" s="283"/>
      <c r="AX60" s="68"/>
    </row>
    <row r="61" spans="8:49" ht="15">
      <c r="H61" s="275"/>
      <c r="I61" s="276"/>
      <c r="J61" s="276"/>
      <c r="K61" s="276"/>
      <c r="L61" s="276"/>
      <c r="M61" s="276"/>
      <c r="N61" s="276"/>
      <c r="O61" s="276"/>
      <c r="P61" s="276"/>
      <c r="Q61" s="276"/>
      <c r="R61" s="276"/>
      <c r="S61" s="276"/>
      <c r="T61" s="275"/>
      <c r="U61" s="275"/>
      <c r="V61" s="275"/>
      <c r="W61" s="275"/>
      <c r="X61" s="275"/>
      <c r="Y61" s="275"/>
      <c r="Z61" s="275"/>
      <c r="AA61" s="275"/>
      <c r="AB61" s="275"/>
      <c r="AC61" s="276"/>
      <c r="AD61" s="276"/>
      <c r="AE61" s="276"/>
      <c r="AF61" s="275"/>
      <c r="AG61" s="275"/>
      <c r="AH61" s="275"/>
      <c r="AI61" s="275"/>
      <c r="AJ61" s="275"/>
      <c r="AK61" s="275"/>
      <c r="AL61" s="275"/>
      <c r="AM61" s="275"/>
      <c r="AN61" s="275"/>
      <c r="AO61" s="275"/>
      <c r="AP61" s="275"/>
      <c r="AQ61" s="275"/>
      <c r="AR61" s="275"/>
      <c r="AS61" s="275"/>
      <c r="AT61" s="275"/>
      <c r="AU61" s="275"/>
      <c r="AV61" s="275"/>
      <c r="AW61" s="275"/>
    </row>
    <row r="62" spans="8:49" ht="15">
      <c r="H62" s="275"/>
      <c r="I62" s="276"/>
      <c r="J62" s="276"/>
      <c r="K62" s="276"/>
      <c r="L62" s="276"/>
      <c r="M62" s="276"/>
      <c r="N62" s="276"/>
      <c r="O62" s="276"/>
      <c r="P62" s="276"/>
      <c r="Q62" s="276"/>
      <c r="R62" s="276"/>
      <c r="S62" s="276"/>
      <c r="T62" s="275"/>
      <c r="U62" s="275"/>
      <c r="V62" s="275"/>
      <c r="W62" s="275"/>
      <c r="X62" s="275"/>
      <c r="Y62" s="275"/>
      <c r="Z62" s="275"/>
      <c r="AA62" s="275"/>
      <c r="AB62" s="275"/>
      <c r="AC62" s="276"/>
      <c r="AD62" s="276"/>
      <c r="AE62" s="276"/>
      <c r="AF62" s="275"/>
      <c r="AG62" s="275"/>
      <c r="AH62" s="275"/>
      <c r="AI62" s="275"/>
      <c r="AJ62" s="275"/>
      <c r="AK62" s="275"/>
      <c r="AL62" s="275"/>
      <c r="AM62" s="275"/>
      <c r="AN62" s="275"/>
      <c r="AO62" s="275"/>
      <c r="AP62" s="275"/>
      <c r="AQ62" s="275"/>
      <c r="AR62" s="275"/>
      <c r="AS62" s="275"/>
      <c r="AT62" s="275"/>
      <c r="AU62" s="275"/>
      <c r="AV62" s="275"/>
      <c r="AW62" s="275"/>
    </row>
    <row r="63" spans="8:49" ht="15">
      <c r="H63" s="275"/>
      <c r="I63" s="276"/>
      <c r="J63" s="276"/>
      <c r="K63" s="276"/>
      <c r="L63" s="276"/>
      <c r="M63" s="276"/>
      <c r="N63" s="276"/>
      <c r="O63" s="276"/>
      <c r="P63" s="276"/>
      <c r="Q63" s="276"/>
      <c r="R63" s="276"/>
      <c r="S63" s="276"/>
      <c r="T63" s="275"/>
      <c r="U63" s="275"/>
      <c r="V63" s="275"/>
      <c r="W63" s="275"/>
      <c r="X63" s="275"/>
      <c r="Y63" s="275"/>
      <c r="Z63" s="275"/>
      <c r="AA63" s="275"/>
      <c r="AB63" s="275"/>
      <c r="AC63" s="276"/>
      <c r="AD63" s="276"/>
      <c r="AE63" s="276"/>
      <c r="AF63" s="275"/>
      <c r="AG63" s="275"/>
      <c r="AH63" s="275"/>
      <c r="AI63" s="275"/>
      <c r="AJ63" s="275"/>
      <c r="AK63" s="275"/>
      <c r="AL63" s="275"/>
      <c r="AM63" s="275"/>
      <c r="AN63" s="275"/>
      <c r="AO63" s="275"/>
      <c r="AP63" s="275"/>
      <c r="AQ63" s="275"/>
      <c r="AR63" s="275"/>
      <c r="AS63" s="275"/>
      <c r="AT63" s="275"/>
      <c r="AU63" s="275"/>
      <c r="AV63" s="275"/>
      <c r="AW63" s="275"/>
    </row>
    <row r="64" spans="8:49" ht="15">
      <c r="H64" s="275"/>
      <c r="I64" s="276"/>
      <c r="J64" s="276"/>
      <c r="K64" s="276"/>
      <c r="L64" s="276"/>
      <c r="M64" s="276"/>
      <c r="N64" s="276"/>
      <c r="O64" s="276"/>
      <c r="P64" s="276"/>
      <c r="Q64" s="276"/>
      <c r="R64" s="276"/>
      <c r="S64" s="276"/>
      <c r="T64" s="275"/>
      <c r="U64" s="275"/>
      <c r="V64" s="275"/>
      <c r="W64" s="275"/>
      <c r="X64" s="275"/>
      <c r="Y64" s="275"/>
      <c r="Z64" s="275"/>
      <c r="AA64" s="275"/>
      <c r="AB64" s="275"/>
      <c r="AC64" s="276"/>
      <c r="AD64" s="276"/>
      <c r="AE64" s="276"/>
      <c r="AF64" s="275"/>
      <c r="AG64" s="275"/>
      <c r="AH64" s="275"/>
      <c r="AI64" s="275"/>
      <c r="AJ64" s="275"/>
      <c r="AK64" s="275"/>
      <c r="AL64" s="275"/>
      <c r="AM64" s="275"/>
      <c r="AN64" s="275"/>
      <c r="AO64" s="275"/>
      <c r="AP64" s="275"/>
      <c r="AQ64" s="275"/>
      <c r="AR64" s="275"/>
      <c r="AS64" s="275"/>
      <c r="AT64" s="275"/>
      <c r="AU64" s="275"/>
      <c r="AV64" s="275"/>
      <c r="AW64" s="275"/>
    </row>
    <row r="65" spans="8:49" ht="15">
      <c r="H65" s="275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275"/>
      <c r="U65" s="275"/>
      <c r="V65" s="275"/>
      <c r="W65" s="275"/>
      <c r="X65" s="275"/>
      <c r="Y65" s="275"/>
      <c r="Z65" s="275"/>
      <c r="AA65" s="275"/>
      <c r="AB65" s="275"/>
      <c r="AC65" s="276"/>
      <c r="AD65" s="276"/>
      <c r="AE65" s="276"/>
      <c r="AF65" s="275"/>
      <c r="AG65" s="275"/>
      <c r="AH65" s="275"/>
      <c r="AI65" s="275"/>
      <c r="AJ65" s="275"/>
      <c r="AK65" s="275"/>
      <c r="AL65" s="275"/>
      <c r="AM65" s="275"/>
      <c r="AN65" s="275"/>
      <c r="AO65" s="275"/>
      <c r="AP65" s="275"/>
      <c r="AQ65" s="275"/>
      <c r="AR65" s="275"/>
      <c r="AS65" s="275"/>
      <c r="AT65" s="275"/>
      <c r="AU65" s="275"/>
      <c r="AV65" s="275"/>
      <c r="AW65" s="275"/>
    </row>
    <row r="66" spans="8:49" ht="15">
      <c r="H66" s="275"/>
      <c r="I66" s="281"/>
      <c r="J66" s="281"/>
      <c r="K66" s="281"/>
      <c r="L66" s="276"/>
      <c r="M66" s="276"/>
      <c r="N66" s="276"/>
      <c r="O66" s="276"/>
      <c r="P66" s="276"/>
      <c r="Q66" s="276"/>
      <c r="R66" s="276"/>
      <c r="S66" s="276"/>
      <c r="T66" s="275"/>
      <c r="U66" s="275"/>
      <c r="V66" s="275"/>
      <c r="W66" s="275"/>
      <c r="X66" s="275"/>
      <c r="Y66" s="275"/>
      <c r="Z66" s="275"/>
      <c r="AA66" s="275"/>
      <c r="AB66" s="275"/>
      <c r="AC66" s="276"/>
      <c r="AD66" s="276"/>
      <c r="AE66" s="276"/>
      <c r="AF66" s="275"/>
      <c r="AG66" s="275"/>
      <c r="AH66" s="275"/>
      <c r="AI66" s="275"/>
      <c r="AJ66" s="275"/>
      <c r="AK66" s="275"/>
      <c r="AL66" s="275"/>
      <c r="AM66" s="275"/>
      <c r="AN66" s="275"/>
      <c r="AO66" s="275"/>
      <c r="AP66" s="275"/>
      <c r="AQ66" s="275"/>
      <c r="AR66" s="275"/>
      <c r="AS66" s="275"/>
      <c r="AT66" s="275"/>
      <c r="AU66" s="275"/>
      <c r="AV66" s="275"/>
      <c r="AW66" s="275"/>
    </row>
    <row r="67" spans="8:49" ht="15">
      <c r="H67" s="275"/>
      <c r="I67" s="276"/>
      <c r="J67" s="276"/>
      <c r="K67" s="276"/>
      <c r="L67" s="276"/>
      <c r="M67" s="276"/>
      <c r="N67" s="276"/>
      <c r="O67" s="276"/>
      <c r="P67" s="276"/>
      <c r="Q67" s="276"/>
      <c r="R67" s="276"/>
      <c r="S67" s="276"/>
      <c r="T67" s="275"/>
      <c r="U67" s="275"/>
      <c r="V67" s="275"/>
      <c r="W67" s="275"/>
      <c r="X67" s="275"/>
      <c r="Y67" s="275"/>
      <c r="Z67" s="275"/>
      <c r="AA67" s="275"/>
      <c r="AB67" s="275"/>
      <c r="AC67" s="276"/>
      <c r="AD67" s="276"/>
      <c r="AE67" s="276"/>
      <c r="AF67" s="275"/>
      <c r="AG67" s="275"/>
      <c r="AH67" s="275"/>
      <c r="AI67" s="275"/>
      <c r="AJ67" s="275"/>
      <c r="AK67" s="275"/>
      <c r="AL67" s="275"/>
      <c r="AM67" s="275"/>
      <c r="AN67" s="275"/>
      <c r="AO67" s="275"/>
      <c r="AP67" s="275"/>
      <c r="AQ67" s="275"/>
      <c r="AR67" s="275"/>
      <c r="AS67" s="275"/>
      <c r="AT67" s="275"/>
      <c r="AU67" s="275"/>
      <c r="AV67" s="275"/>
      <c r="AW67" s="275"/>
    </row>
    <row r="68" spans="8:49" ht="15">
      <c r="H68" s="275"/>
      <c r="I68" s="276"/>
      <c r="J68" s="276"/>
      <c r="K68" s="276"/>
      <c r="L68" s="276"/>
      <c r="M68" s="276"/>
      <c r="N68" s="276"/>
      <c r="O68" s="276"/>
      <c r="P68" s="276"/>
      <c r="Q68" s="276"/>
      <c r="R68" s="276"/>
      <c r="S68" s="276"/>
      <c r="T68" s="275"/>
      <c r="U68" s="275"/>
      <c r="V68" s="275"/>
      <c r="W68" s="275"/>
      <c r="X68" s="275"/>
      <c r="Y68" s="275"/>
      <c r="Z68" s="275"/>
      <c r="AA68" s="275"/>
      <c r="AB68" s="275"/>
      <c r="AC68" s="276"/>
      <c r="AD68" s="276"/>
      <c r="AE68" s="276"/>
      <c r="AF68" s="275"/>
      <c r="AG68" s="275"/>
      <c r="AH68" s="275"/>
      <c r="AI68" s="275"/>
      <c r="AJ68" s="275"/>
      <c r="AK68" s="275"/>
      <c r="AL68" s="275"/>
      <c r="AM68" s="275"/>
      <c r="AN68" s="275"/>
      <c r="AO68" s="275"/>
      <c r="AP68" s="275"/>
      <c r="AQ68" s="275"/>
      <c r="AR68" s="275"/>
      <c r="AS68" s="275"/>
      <c r="AT68" s="275"/>
      <c r="AU68" s="275"/>
      <c r="AV68" s="275"/>
      <c r="AW68" s="275"/>
    </row>
    <row r="69" spans="8:49" ht="15">
      <c r="H69" s="275"/>
      <c r="I69" s="276"/>
      <c r="J69" s="276"/>
      <c r="K69" s="276"/>
      <c r="L69" s="276"/>
      <c r="M69" s="276"/>
      <c r="N69" s="276"/>
      <c r="O69" s="276"/>
      <c r="P69" s="276"/>
      <c r="Q69" s="276"/>
      <c r="R69" s="276"/>
      <c r="S69" s="276"/>
      <c r="T69" s="275"/>
      <c r="U69" s="275"/>
      <c r="V69" s="275"/>
      <c r="W69" s="275"/>
      <c r="X69" s="275"/>
      <c r="Y69" s="275"/>
      <c r="Z69" s="275"/>
      <c r="AA69" s="275"/>
      <c r="AB69" s="275"/>
      <c r="AC69" s="276"/>
      <c r="AD69" s="276"/>
      <c r="AE69" s="276"/>
      <c r="AF69" s="275"/>
      <c r="AG69" s="275"/>
      <c r="AH69" s="275"/>
      <c r="AI69" s="275"/>
      <c r="AJ69" s="275"/>
      <c r="AK69" s="275"/>
      <c r="AL69" s="275"/>
      <c r="AM69" s="275"/>
      <c r="AN69" s="275"/>
      <c r="AO69" s="275"/>
      <c r="AP69" s="275"/>
      <c r="AQ69" s="275"/>
      <c r="AR69" s="275"/>
      <c r="AS69" s="275"/>
      <c r="AT69" s="275"/>
      <c r="AU69" s="275"/>
      <c r="AV69" s="275"/>
      <c r="AW69" s="275"/>
    </row>
    <row r="70" spans="8:49" ht="15">
      <c r="H70" s="275"/>
      <c r="I70" s="276"/>
      <c r="J70" s="276"/>
      <c r="K70" s="276"/>
      <c r="L70" s="276"/>
      <c r="M70" s="276"/>
      <c r="N70" s="276"/>
      <c r="O70" s="276"/>
      <c r="P70" s="276"/>
      <c r="Q70" s="276"/>
      <c r="R70" s="276"/>
      <c r="S70" s="276"/>
      <c r="T70" s="275"/>
      <c r="U70" s="275"/>
      <c r="V70" s="275"/>
      <c r="W70" s="275"/>
      <c r="X70" s="275"/>
      <c r="Y70" s="275"/>
      <c r="Z70" s="275"/>
      <c r="AA70" s="275"/>
      <c r="AB70" s="275"/>
      <c r="AC70" s="276"/>
      <c r="AD70" s="276"/>
      <c r="AE70" s="276"/>
      <c r="AF70" s="275"/>
      <c r="AG70" s="275"/>
      <c r="AH70" s="275"/>
      <c r="AI70" s="275"/>
      <c r="AJ70" s="275"/>
      <c r="AK70" s="275"/>
      <c r="AL70" s="275"/>
      <c r="AM70" s="275"/>
      <c r="AN70" s="275"/>
      <c r="AO70" s="275"/>
      <c r="AP70" s="275"/>
      <c r="AQ70" s="275"/>
      <c r="AR70" s="275"/>
      <c r="AS70" s="275"/>
      <c r="AT70" s="275"/>
      <c r="AU70" s="275"/>
      <c r="AV70" s="275"/>
      <c r="AW70" s="275"/>
    </row>
    <row r="71" spans="8:49" ht="15">
      <c r="H71" s="275"/>
      <c r="I71" s="276"/>
      <c r="J71" s="276"/>
      <c r="K71" s="276"/>
      <c r="L71" s="276"/>
      <c r="M71" s="276"/>
      <c r="N71" s="276"/>
      <c r="O71" s="276"/>
      <c r="P71" s="276"/>
      <c r="Q71" s="276"/>
      <c r="R71" s="276"/>
      <c r="S71" s="276"/>
      <c r="T71" s="275"/>
      <c r="U71" s="275"/>
      <c r="V71" s="275"/>
      <c r="W71" s="275"/>
      <c r="X71" s="275"/>
      <c r="Y71" s="275"/>
      <c r="Z71" s="275"/>
      <c r="AA71" s="275"/>
      <c r="AB71" s="275"/>
      <c r="AC71" s="276"/>
      <c r="AD71" s="276"/>
      <c r="AE71" s="276"/>
      <c r="AF71" s="275"/>
      <c r="AG71" s="275"/>
      <c r="AH71" s="275"/>
      <c r="AI71" s="275"/>
      <c r="AJ71" s="275"/>
      <c r="AK71" s="275"/>
      <c r="AL71" s="275"/>
      <c r="AM71" s="275"/>
      <c r="AN71" s="275"/>
      <c r="AO71" s="275"/>
      <c r="AP71" s="275"/>
      <c r="AQ71" s="275"/>
      <c r="AR71" s="275"/>
      <c r="AS71" s="275"/>
      <c r="AT71" s="275"/>
      <c r="AU71" s="275"/>
      <c r="AV71" s="275"/>
      <c r="AW71" s="275"/>
    </row>
    <row r="72" spans="8:49" ht="15">
      <c r="H72" s="275"/>
      <c r="I72" s="276"/>
      <c r="J72" s="276"/>
      <c r="K72" s="276"/>
      <c r="L72" s="276"/>
      <c r="M72" s="276"/>
      <c r="N72" s="276"/>
      <c r="O72" s="276"/>
      <c r="P72" s="276"/>
      <c r="Q72" s="276"/>
      <c r="R72" s="276"/>
      <c r="S72" s="276"/>
      <c r="T72" s="275"/>
      <c r="U72" s="275"/>
      <c r="V72" s="275"/>
      <c r="W72" s="275"/>
      <c r="X72" s="275"/>
      <c r="Y72" s="275"/>
      <c r="Z72" s="275"/>
      <c r="AA72" s="275"/>
      <c r="AB72" s="275"/>
      <c r="AC72" s="276"/>
      <c r="AD72" s="276"/>
      <c r="AE72" s="276"/>
      <c r="AF72" s="275"/>
      <c r="AG72" s="275"/>
      <c r="AH72" s="275"/>
      <c r="AI72" s="275"/>
      <c r="AJ72" s="275"/>
      <c r="AK72" s="275"/>
      <c r="AL72" s="275"/>
      <c r="AM72" s="275"/>
      <c r="AN72" s="275"/>
      <c r="AO72" s="275"/>
      <c r="AP72" s="275"/>
      <c r="AQ72" s="275"/>
      <c r="AR72" s="275"/>
      <c r="AS72" s="275"/>
      <c r="AT72" s="275"/>
      <c r="AU72" s="275"/>
      <c r="AV72" s="275"/>
      <c r="AW72" s="275"/>
    </row>
    <row r="73" spans="8:49" ht="15">
      <c r="H73" s="276"/>
      <c r="I73" s="281"/>
      <c r="J73" s="281"/>
      <c r="K73" s="281"/>
      <c r="L73" s="276"/>
      <c r="M73" s="276"/>
      <c r="N73" s="276"/>
      <c r="O73" s="276"/>
      <c r="P73" s="276"/>
      <c r="Q73" s="276"/>
      <c r="R73" s="276"/>
      <c r="S73" s="276"/>
      <c r="T73" s="275"/>
      <c r="U73" s="275"/>
      <c r="V73" s="275"/>
      <c r="W73" s="275"/>
      <c r="X73" s="275"/>
      <c r="Y73" s="275"/>
      <c r="Z73" s="275"/>
      <c r="AA73" s="275"/>
      <c r="AB73" s="275"/>
      <c r="AC73" s="276"/>
      <c r="AD73" s="276"/>
      <c r="AE73" s="276"/>
      <c r="AF73" s="275"/>
      <c r="AG73" s="275"/>
      <c r="AH73" s="275"/>
      <c r="AI73" s="275"/>
      <c r="AJ73" s="275"/>
      <c r="AK73" s="275"/>
      <c r="AL73" s="275"/>
      <c r="AM73" s="275"/>
      <c r="AN73" s="275"/>
      <c r="AO73" s="275"/>
      <c r="AP73" s="275"/>
      <c r="AQ73" s="275"/>
      <c r="AR73" s="275"/>
      <c r="AS73" s="275"/>
      <c r="AT73" s="275"/>
      <c r="AU73" s="275"/>
      <c r="AV73" s="275"/>
      <c r="AW73" s="275"/>
    </row>
    <row r="74" spans="8:49" ht="15">
      <c r="H74" s="275"/>
      <c r="I74" s="276"/>
      <c r="J74" s="276"/>
      <c r="K74" s="276"/>
      <c r="L74" s="276"/>
      <c r="M74" s="276"/>
      <c r="N74" s="276"/>
      <c r="O74" s="276"/>
      <c r="P74" s="276"/>
      <c r="Q74" s="276"/>
      <c r="R74" s="276"/>
      <c r="S74" s="276"/>
      <c r="T74" s="275"/>
      <c r="U74" s="275"/>
      <c r="V74" s="275"/>
      <c r="W74" s="275"/>
      <c r="X74" s="275"/>
      <c r="Y74" s="275"/>
      <c r="Z74" s="275"/>
      <c r="AA74" s="275"/>
      <c r="AB74" s="275"/>
      <c r="AC74" s="276"/>
      <c r="AD74" s="276"/>
      <c r="AE74" s="276"/>
      <c r="AF74" s="275"/>
      <c r="AG74" s="275"/>
      <c r="AH74" s="275"/>
      <c r="AI74" s="275"/>
      <c r="AJ74" s="275"/>
      <c r="AK74" s="275"/>
      <c r="AL74" s="275"/>
      <c r="AM74" s="275"/>
      <c r="AN74" s="275"/>
      <c r="AO74" s="275"/>
      <c r="AP74" s="275"/>
      <c r="AQ74" s="275"/>
      <c r="AR74" s="275"/>
      <c r="AS74" s="275"/>
      <c r="AT74" s="275"/>
      <c r="AU74" s="275"/>
      <c r="AV74" s="275"/>
      <c r="AW74" s="275"/>
    </row>
    <row r="75" spans="8:49" ht="15">
      <c r="H75" s="275"/>
      <c r="I75" s="276"/>
      <c r="J75" s="276"/>
      <c r="K75" s="276"/>
      <c r="L75" s="276"/>
      <c r="M75" s="276"/>
      <c r="N75" s="276"/>
      <c r="O75" s="276"/>
      <c r="P75" s="276"/>
      <c r="Q75" s="276"/>
      <c r="R75" s="276"/>
      <c r="S75" s="276"/>
      <c r="T75" s="275"/>
      <c r="U75" s="275"/>
      <c r="V75" s="275"/>
      <c r="W75" s="275"/>
      <c r="X75" s="275"/>
      <c r="Y75" s="275"/>
      <c r="Z75" s="275"/>
      <c r="AA75" s="275"/>
      <c r="AB75" s="275"/>
      <c r="AC75" s="276"/>
      <c r="AD75" s="276"/>
      <c r="AE75" s="276"/>
      <c r="AF75" s="275"/>
      <c r="AG75" s="275"/>
      <c r="AH75" s="275"/>
      <c r="AI75" s="275"/>
      <c r="AJ75" s="275"/>
      <c r="AK75" s="275"/>
      <c r="AL75" s="275"/>
      <c r="AM75" s="275"/>
      <c r="AN75" s="275"/>
      <c r="AO75" s="275"/>
      <c r="AP75" s="275"/>
      <c r="AQ75" s="275"/>
      <c r="AR75" s="275"/>
      <c r="AS75" s="275"/>
      <c r="AT75" s="275"/>
      <c r="AU75" s="275"/>
      <c r="AV75" s="275"/>
      <c r="AW75" s="275"/>
    </row>
    <row r="76" spans="8:49" ht="15">
      <c r="H76" s="275"/>
      <c r="I76" s="273"/>
      <c r="J76" s="273"/>
      <c r="K76" s="273"/>
      <c r="L76" s="276"/>
      <c r="M76" s="276"/>
      <c r="N76" s="276"/>
      <c r="O76" s="276"/>
      <c r="P76" s="276"/>
      <c r="Q76" s="276"/>
      <c r="R76" s="276"/>
      <c r="S76" s="276"/>
      <c r="T76" s="275"/>
      <c r="U76" s="275"/>
      <c r="V76" s="275"/>
      <c r="W76" s="275"/>
      <c r="X76" s="275"/>
      <c r="Y76" s="275"/>
      <c r="Z76" s="275"/>
      <c r="AA76" s="275"/>
      <c r="AB76" s="275"/>
      <c r="AC76" s="276"/>
      <c r="AD76" s="276"/>
      <c r="AE76" s="276"/>
      <c r="AF76" s="275"/>
      <c r="AG76" s="275"/>
      <c r="AH76" s="275"/>
      <c r="AI76" s="275"/>
      <c r="AJ76" s="275"/>
      <c r="AK76" s="275"/>
      <c r="AL76" s="275"/>
      <c r="AM76" s="275"/>
      <c r="AN76" s="275"/>
      <c r="AO76" s="275"/>
      <c r="AP76" s="275"/>
      <c r="AQ76" s="275"/>
      <c r="AR76" s="275"/>
      <c r="AS76" s="275"/>
      <c r="AT76" s="275"/>
      <c r="AU76" s="275"/>
      <c r="AV76" s="275"/>
      <c r="AW76" s="275"/>
    </row>
    <row r="77" spans="8:49" ht="15">
      <c r="H77" s="275"/>
      <c r="I77" s="273"/>
      <c r="J77" s="273"/>
      <c r="K77" s="273"/>
      <c r="L77" s="276"/>
      <c r="M77" s="276"/>
      <c r="N77" s="276"/>
      <c r="O77" s="276"/>
      <c r="P77" s="276"/>
      <c r="Q77" s="276"/>
      <c r="R77" s="276"/>
      <c r="S77" s="276"/>
      <c r="T77" s="275"/>
      <c r="U77" s="275"/>
      <c r="V77" s="275"/>
      <c r="W77" s="275"/>
      <c r="X77" s="275"/>
      <c r="Y77" s="275"/>
      <c r="Z77" s="275"/>
      <c r="AA77" s="275"/>
      <c r="AB77" s="275"/>
      <c r="AC77" s="276"/>
      <c r="AD77" s="276"/>
      <c r="AE77" s="276"/>
      <c r="AF77" s="275"/>
      <c r="AG77" s="275"/>
      <c r="AH77" s="275"/>
      <c r="AI77" s="275"/>
      <c r="AJ77" s="275"/>
      <c r="AK77" s="275"/>
      <c r="AL77" s="275"/>
      <c r="AM77" s="275"/>
      <c r="AN77" s="275"/>
      <c r="AO77" s="275"/>
      <c r="AP77" s="275"/>
      <c r="AQ77" s="275"/>
      <c r="AR77" s="275"/>
      <c r="AS77" s="275"/>
      <c r="AT77" s="275"/>
      <c r="AU77" s="275"/>
      <c r="AV77" s="275"/>
      <c r="AW77" s="275"/>
    </row>
    <row r="78" spans="8:49" ht="15">
      <c r="H78" s="275"/>
      <c r="I78" s="273"/>
      <c r="J78" s="273"/>
      <c r="K78" s="273"/>
      <c r="L78" s="276"/>
      <c r="M78" s="276"/>
      <c r="N78" s="276"/>
      <c r="O78" s="276"/>
      <c r="P78" s="276"/>
      <c r="Q78" s="276"/>
      <c r="R78" s="276"/>
      <c r="S78" s="276"/>
      <c r="T78" s="275"/>
      <c r="U78" s="275"/>
      <c r="V78" s="275"/>
      <c r="W78" s="275"/>
      <c r="X78" s="275"/>
      <c r="Y78" s="275"/>
      <c r="Z78" s="275"/>
      <c r="AA78" s="275"/>
      <c r="AB78" s="275"/>
      <c r="AC78" s="276"/>
      <c r="AD78" s="276"/>
      <c r="AE78" s="276"/>
      <c r="AF78" s="275"/>
      <c r="AG78" s="275"/>
      <c r="AH78" s="275"/>
      <c r="AI78" s="275"/>
      <c r="AJ78" s="275"/>
      <c r="AK78" s="275"/>
      <c r="AL78" s="275"/>
      <c r="AM78" s="275"/>
      <c r="AN78" s="275"/>
      <c r="AO78" s="275"/>
      <c r="AP78" s="275"/>
      <c r="AQ78" s="275"/>
      <c r="AR78" s="275"/>
      <c r="AS78" s="275"/>
      <c r="AT78" s="275"/>
      <c r="AU78" s="275"/>
      <c r="AV78" s="275"/>
      <c r="AW78" s="275"/>
    </row>
    <row r="79" spans="8:49" ht="15">
      <c r="H79" s="275"/>
      <c r="I79" s="273"/>
      <c r="J79" s="273"/>
      <c r="K79" s="273"/>
      <c r="L79" s="276"/>
      <c r="M79" s="276"/>
      <c r="N79" s="276"/>
      <c r="O79" s="276"/>
      <c r="P79" s="276"/>
      <c r="Q79" s="276"/>
      <c r="R79" s="276"/>
      <c r="S79" s="276"/>
      <c r="T79" s="275"/>
      <c r="U79" s="275"/>
      <c r="V79" s="275"/>
      <c r="W79" s="275"/>
      <c r="X79" s="275"/>
      <c r="Y79" s="275"/>
      <c r="Z79" s="275"/>
      <c r="AA79" s="275"/>
      <c r="AB79" s="275"/>
      <c r="AC79" s="276"/>
      <c r="AD79" s="276"/>
      <c r="AE79" s="276"/>
      <c r="AF79" s="275"/>
      <c r="AG79" s="275"/>
      <c r="AH79" s="275"/>
      <c r="AI79" s="275"/>
      <c r="AJ79" s="275"/>
      <c r="AK79" s="275"/>
      <c r="AL79" s="275"/>
      <c r="AM79" s="275"/>
      <c r="AN79" s="275"/>
      <c r="AO79" s="275"/>
      <c r="AP79" s="275"/>
      <c r="AQ79" s="275"/>
      <c r="AR79" s="275"/>
      <c r="AS79" s="275"/>
      <c r="AT79" s="275"/>
      <c r="AU79" s="275"/>
      <c r="AV79" s="275"/>
      <c r="AW79" s="275"/>
    </row>
    <row r="80" spans="8:53" ht="15">
      <c r="H80" s="275"/>
      <c r="I80" s="273"/>
      <c r="J80" s="273"/>
      <c r="K80" s="273"/>
      <c r="L80" s="276"/>
      <c r="M80" s="276"/>
      <c r="N80" s="276"/>
      <c r="O80" s="276"/>
      <c r="P80" s="276"/>
      <c r="Q80" s="276"/>
      <c r="R80" s="276"/>
      <c r="S80" s="276"/>
      <c r="T80" s="275"/>
      <c r="U80" s="275"/>
      <c r="V80" s="275"/>
      <c r="W80" s="275"/>
      <c r="X80" s="275"/>
      <c r="Y80" s="275"/>
      <c r="Z80" s="275"/>
      <c r="AA80" s="275"/>
      <c r="AB80" s="275"/>
      <c r="AC80" s="276"/>
      <c r="AD80" s="276"/>
      <c r="AE80" s="276"/>
      <c r="AF80" s="275"/>
      <c r="AG80" s="275"/>
      <c r="AH80" s="275"/>
      <c r="AI80" s="275"/>
      <c r="AJ80" s="275"/>
      <c r="AK80" s="275"/>
      <c r="AL80" s="275"/>
      <c r="AM80" s="275"/>
      <c r="AN80" s="275"/>
      <c r="AO80" s="275"/>
      <c r="AP80" s="275"/>
      <c r="AQ80" s="275"/>
      <c r="AR80" s="275"/>
      <c r="AS80" s="275"/>
      <c r="AT80" s="275"/>
      <c r="AU80" s="275"/>
      <c r="AV80" s="275"/>
      <c r="AW80" s="275"/>
      <c r="AX80" s="272"/>
      <c r="AY80" s="272"/>
      <c r="AZ80" s="272"/>
      <c r="BA80" s="272"/>
    </row>
    <row r="81" spans="8:54" ht="15">
      <c r="H81" s="275"/>
      <c r="I81" s="273"/>
      <c r="J81" s="273"/>
      <c r="K81" s="273"/>
      <c r="L81" s="276"/>
      <c r="M81" s="276"/>
      <c r="N81" s="276"/>
      <c r="O81" s="276"/>
      <c r="P81" s="276"/>
      <c r="Q81" s="276"/>
      <c r="R81" s="276"/>
      <c r="S81" s="276"/>
      <c r="T81" s="275"/>
      <c r="U81" s="275"/>
      <c r="V81" s="275"/>
      <c r="W81" s="275"/>
      <c r="X81" s="275"/>
      <c r="Y81" s="275"/>
      <c r="Z81" s="275"/>
      <c r="AA81" s="275"/>
      <c r="AB81" s="275"/>
      <c r="AC81" s="276"/>
      <c r="AD81" s="276"/>
      <c r="AE81" s="276"/>
      <c r="AF81" s="275"/>
      <c r="AG81" s="275"/>
      <c r="AH81" s="275"/>
      <c r="AI81" s="275"/>
      <c r="AJ81" s="275"/>
      <c r="AK81" s="275"/>
      <c r="AL81" s="275"/>
      <c r="AM81" s="275"/>
      <c r="AN81" s="275"/>
      <c r="AO81" s="275"/>
      <c r="AP81" s="275"/>
      <c r="AQ81" s="275"/>
      <c r="AR81" s="275"/>
      <c r="AS81" s="275"/>
      <c r="AT81" s="275"/>
      <c r="AU81" s="275"/>
      <c r="AV81" s="275"/>
      <c r="AW81" s="275"/>
      <c r="AX81" s="275"/>
      <c r="AY81" s="275"/>
      <c r="AZ81" s="275"/>
      <c r="BA81" s="275"/>
      <c r="BB81" s="70"/>
    </row>
    <row r="82" spans="8:54" ht="15">
      <c r="H82" s="275"/>
      <c r="I82" s="273"/>
      <c r="J82" s="273"/>
      <c r="K82" s="273"/>
      <c r="L82" s="276"/>
      <c r="M82" s="276"/>
      <c r="N82" s="276"/>
      <c r="O82" s="276"/>
      <c r="P82" s="276"/>
      <c r="Q82" s="276"/>
      <c r="R82" s="276"/>
      <c r="S82" s="276"/>
      <c r="T82" s="275"/>
      <c r="U82" s="275"/>
      <c r="V82" s="275"/>
      <c r="W82" s="275"/>
      <c r="X82" s="275"/>
      <c r="Y82" s="275"/>
      <c r="Z82" s="275"/>
      <c r="AA82" s="275"/>
      <c r="AB82" s="275"/>
      <c r="AC82" s="276"/>
      <c r="AD82" s="276"/>
      <c r="AE82" s="276"/>
      <c r="AF82" s="275"/>
      <c r="AG82" s="275"/>
      <c r="AH82" s="275"/>
      <c r="AI82" s="275"/>
      <c r="AJ82" s="275"/>
      <c r="AK82" s="275"/>
      <c r="AL82" s="275"/>
      <c r="AM82" s="275"/>
      <c r="AN82" s="275"/>
      <c r="AO82" s="275"/>
      <c r="AP82" s="275"/>
      <c r="AQ82" s="275"/>
      <c r="AR82" s="275"/>
      <c r="AS82" s="275"/>
      <c r="AT82" s="275"/>
      <c r="AU82" s="275"/>
      <c r="AV82" s="275"/>
      <c r="AW82" s="275"/>
      <c r="AX82" s="275"/>
      <c r="AY82" s="275"/>
      <c r="AZ82" s="275"/>
      <c r="BA82" s="275"/>
      <c r="BB82" s="70"/>
    </row>
    <row r="83" spans="8:54" ht="15">
      <c r="H83" s="275"/>
      <c r="I83" s="273"/>
      <c r="J83" s="273"/>
      <c r="K83" s="273"/>
      <c r="L83" s="276"/>
      <c r="M83" s="276"/>
      <c r="N83" s="276"/>
      <c r="O83" s="276"/>
      <c r="P83" s="276"/>
      <c r="Q83" s="276"/>
      <c r="R83" s="276"/>
      <c r="S83" s="276"/>
      <c r="T83" s="275"/>
      <c r="U83" s="275"/>
      <c r="V83" s="275"/>
      <c r="W83" s="275"/>
      <c r="X83" s="275"/>
      <c r="Y83" s="275"/>
      <c r="Z83" s="275"/>
      <c r="AA83" s="275"/>
      <c r="AB83" s="275"/>
      <c r="AC83" s="276"/>
      <c r="AD83" s="276"/>
      <c r="AE83" s="276"/>
      <c r="AF83" s="275"/>
      <c r="AG83" s="275"/>
      <c r="AH83" s="275"/>
      <c r="AI83" s="275"/>
      <c r="AJ83" s="275"/>
      <c r="AK83" s="275"/>
      <c r="AL83" s="275"/>
      <c r="AM83" s="275"/>
      <c r="AN83" s="275"/>
      <c r="AO83" s="275"/>
      <c r="AP83" s="275"/>
      <c r="AQ83" s="275"/>
      <c r="AR83" s="275"/>
      <c r="AS83" s="275"/>
      <c r="AT83" s="275"/>
      <c r="AU83" s="275"/>
      <c r="AV83" s="275"/>
      <c r="AW83" s="275"/>
      <c r="AX83" s="275"/>
      <c r="AY83" s="275"/>
      <c r="AZ83" s="275"/>
      <c r="BA83" s="275"/>
      <c r="BB83" s="70"/>
    </row>
    <row r="84" spans="8:54" ht="15">
      <c r="H84" s="275"/>
      <c r="I84" s="273"/>
      <c r="J84" s="273"/>
      <c r="K84" s="273"/>
      <c r="L84" s="276"/>
      <c r="M84" s="276"/>
      <c r="N84" s="276"/>
      <c r="O84" s="276"/>
      <c r="P84" s="276"/>
      <c r="Q84" s="276"/>
      <c r="R84" s="276"/>
      <c r="S84" s="276"/>
      <c r="T84" s="275"/>
      <c r="U84" s="275"/>
      <c r="V84" s="275"/>
      <c r="W84" s="275"/>
      <c r="X84" s="275"/>
      <c r="Y84" s="275"/>
      <c r="Z84" s="275"/>
      <c r="AA84" s="275"/>
      <c r="AB84" s="275"/>
      <c r="AC84" s="276"/>
      <c r="AD84" s="276"/>
      <c r="AE84" s="276"/>
      <c r="AF84" s="275"/>
      <c r="AG84" s="275"/>
      <c r="AH84" s="275"/>
      <c r="AI84" s="275"/>
      <c r="AJ84" s="275"/>
      <c r="AK84" s="275"/>
      <c r="AL84" s="275"/>
      <c r="AM84" s="275"/>
      <c r="AN84" s="275"/>
      <c r="AO84" s="275"/>
      <c r="AP84" s="275"/>
      <c r="AQ84" s="275"/>
      <c r="AR84" s="275"/>
      <c r="AS84" s="275"/>
      <c r="AT84" s="275"/>
      <c r="AU84" s="275"/>
      <c r="AV84" s="275"/>
      <c r="AW84" s="275"/>
      <c r="AX84" s="275"/>
      <c r="AY84" s="275"/>
      <c r="AZ84" s="275"/>
      <c r="BA84" s="275"/>
      <c r="BB84" s="70"/>
    </row>
    <row r="85" spans="8:54" ht="15">
      <c r="H85" s="275"/>
      <c r="I85" s="273"/>
      <c r="J85" s="273"/>
      <c r="K85" s="273"/>
      <c r="L85" s="276"/>
      <c r="M85" s="276"/>
      <c r="N85" s="276"/>
      <c r="O85" s="276"/>
      <c r="P85" s="276"/>
      <c r="Q85" s="276"/>
      <c r="R85" s="276"/>
      <c r="S85" s="276"/>
      <c r="T85" s="275"/>
      <c r="U85" s="275"/>
      <c r="V85" s="275"/>
      <c r="W85" s="275"/>
      <c r="X85" s="275"/>
      <c r="Y85" s="275"/>
      <c r="Z85" s="275"/>
      <c r="AA85" s="275"/>
      <c r="AB85" s="275"/>
      <c r="AC85" s="276"/>
      <c r="AD85" s="276"/>
      <c r="AE85" s="276"/>
      <c r="AF85" s="275"/>
      <c r="AG85" s="275"/>
      <c r="AH85" s="275"/>
      <c r="AI85" s="275"/>
      <c r="AJ85" s="275"/>
      <c r="AK85" s="275"/>
      <c r="AL85" s="275"/>
      <c r="AM85" s="275"/>
      <c r="AN85" s="275"/>
      <c r="AO85" s="275"/>
      <c r="AP85" s="275"/>
      <c r="AQ85" s="275"/>
      <c r="AR85" s="275"/>
      <c r="AS85" s="275"/>
      <c r="AT85" s="275"/>
      <c r="AU85" s="275"/>
      <c r="AV85" s="275"/>
      <c r="AW85" s="275"/>
      <c r="AX85" s="275"/>
      <c r="AY85" s="275"/>
      <c r="AZ85" s="275"/>
      <c r="BA85" s="275"/>
      <c r="BB85" s="70"/>
    </row>
    <row r="86" spans="8:54" ht="15">
      <c r="H86" s="275"/>
      <c r="I86" s="273"/>
      <c r="J86" s="273"/>
      <c r="K86" s="273"/>
      <c r="L86" s="276"/>
      <c r="M86" s="276"/>
      <c r="N86" s="276"/>
      <c r="O86" s="276"/>
      <c r="P86" s="276"/>
      <c r="Q86" s="276"/>
      <c r="R86" s="276"/>
      <c r="S86" s="276"/>
      <c r="T86" s="275"/>
      <c r="U86" s="275"/>
      <c r="V86" s="275"/>
      <c r="W86" s="275"/>
      <c r="X86" s="275"/>
      <c r="Y86" s="275"/>
      <c r="Z86" s="275"/>
      <c r="AA86" s="275"/>
      <c r="AB86" s="275"/>
      <c r="AC86" s="276"/>
      <c r="AD86" s="276"/>
      <c r="AE86" s="276"/>
      <c r="AF86" s="275"/>
      <c r="AG86" s="275"/>
      <c r="AH86" s="275"/>
      <c r="AI86" s="275"/>
      <c r="AJ86" s="275"/>
      <c r="AK86" s="275"/>
      <c r="AL86" s="275"/>
      <c r="AM86" s="275"/>
      <c r="AN86" s="275"/>
      <c r="AO86" s="275"/>
      <c r="AP86" s="275"/>
      <c r="AQ86" s="275"/>
      <c r="AR86" s="275"/>
      <c r="AS86" s="275"/>
      <c r="AT86" s="275"/>
      <c r="AU86" s="275"/>
      <c r="AV86" s="275"/>
      <c r="AW86" s="275"/>
      <c r="AX86" s="275"/>
      <c r="AY86" s="275"/>
      <c r="AZ86" s="275"/>
      <c r="BA86" s="275"/>
      <c r="BB86" s="70"/>
    </row>
    <row r="87" spans="8:54" ht="15">
      <c r="H87" s="275"/>
      <c r="I87" s="273"/>
      <c r="J87" s="273"/>
      <c r="K87" s="273"/>
      <c r="L87" s="276"/>
      <c r="M87" s="276"/>
      <c r="N87" s="276"/>
      <c r="O87" s="276"/>
      <c r="P87" s="276"/>
      <c r="Q87" s="276"/>
      <c r="R87" s="276"/>
      <c r="S87" s="276"/>
      <c r="T87" s="275"/>
      <c r="U87" s="275"/>
      <c r="V87" s="275"/>
      <c r="W87" s="275"/>
      <c r="X87" s="275"/>
      <c r="Y87" s="275"/>
      <c r="Z87" s="275"/>
      <c r="AA87" s="275"/>
      <c r="AB87" s="275"/>
      <c r="AC87" s="276"/>
      <c r="AD87" s="276"/>
      <c r="AE87" s="276"/>
      <c r="AF87" s="275"/>
      <c r="AG87" s="275"/>
      <c r="AH87" s="275"/>
      <c r="AI87" s="275"/>
      <c r="AJ87" s="275"/>
      <c r="AK87" s="275"/>
      <c r="AL87" s="275"/>
      <c r="AM87" s="275"/>
      <c r="AN87" s="275"/>
      <c r="AO87" s="275"/>
      <c r="AP87" s="275"/>
      <c r="AQ87" s="275"/>
      <c r="AR87" s="275"/>
      <c r="AS87" s="275"/>
      <c r="AT87" s="275"/>
      <c r="AU87" s="275"/>
      <c r="AV87" s="275"/>
      <c r="AW87" s="275"/>
      <c r="AX87" s="275"/>
      <c r="AY87" s="275"/>
      <c r="AZ87" s="275"/>
      <c r="BA87" s="275"/>
      <c r="BB87" s="70"/>
    </row>
    <row r="88" spans="8:54" ht="15">
      <c r="H88" s="275"/>
      <c r="I88" s="273"/>
      <c r="J88" s="273"/>
      <c r="K88" s="273"/>
      <c r="L88" s="276"/>
      <c r="M88" s="276"/>
      <c r="N88" s="276"/>
      <c r="O88" s="276"/>
      <c r="P88" s="276"/>
      <c r="Q88" s="276"/>
      <c r="R88" s="276"/>
      <c r="S88" s="276"/>
      <c r="T88" s="275"/>
      <c r="U88" s="275"/>
      <c r="V88" s="275"/>
      <c r="W88" s="275"/>
      <c r="X88" s="275"/>
      <c r="Y88" s="275"/>
      <c r="Z88" s="275"/>
      <c r="AA88" s="275"/>
      <c r="AB88" s="275"/>
      <c r="AC88" s="276"/>
      <c r="AD88" s="276"/>
      <c r="AE88" s="276"/>
      <c r="AF88" s="275"/>
      <c r="AG88" s="275"/>
      <c r="AH88" s="275"/>
      <c r="AI88" s="275"/>
      <c r="AJ88" s="275"/>
      <c r="AK88" s="275"/>
      <c r="AL88" s="275"/>
      <c r="AM88" s="275"/>
      <c r="AN88" s="275"/>
      <c r="AO88" s="275"/>
      <c r="AP88" s="275"/>
      <c r="AQ88" s="275"/>
      <c r="AR88" s="275"/>
      <c r="AS88" s="275"/>
      <c r="AT88" s="275"/>
      <c r="AU88" s="275"/>
      <c r="AV88" s="275"/>
      <c r="AW88" s="275"/>
      <c r="AX88" s="275"/>
      <c r="AY88" s="275"/>
      <c r="AZ88" s="275"/>
      <c r="BA88" s="275"/>
      <c r="BB88" s="70"/>
    </row>
    <row r="89" spans="8:54" ht="15">
      <c r="H89" s="275"/>
      <c r="I89" s="276"/>
      <c r="J89" s="276"/>
      <c r="K89" s="276"/>
      <c r="L89" s="276"/>
      <c r="M89" s="276"/>
      <c r="N89" s="276"/>
      <c r="O89" s="276"/>
      <c r="P89" s="276"/>
      <c r="Q89" s="276"/>
      <c r="R89" s="276"/>
      <c r="S89" s="276"/>
      <c r="T89" s="275"/>
      <c r="U89" s="275"/>
      <c r="V89" s="275"/>
      <c r="W89" s="275"/>
      <c r="X89" s="275"/>
      <c r="Y89" s="275"/>
      <c r="Z89" s="275"/>
      <c r="AA89" s="275"/>
      <c r="AB89" s="275"/>
      <c r="AC89" s="276"/>
      <c r="AD89" s="276"/>
      <c r="AE89" s="276"/>
      <c r="AF89" s="275"/>
      <c r="AG89" s="275"/>
      <c r="AH89" s="275"/>
      <c r="AI89" s="275"/>
      <c r="AJ89" s="275"/>
      <c r="AK89" s="275"/>
      <c r="AL89" s="275"/>
      <c r="AM89" s="275"/>
      <c r="AN89" s="275"/>
      <c r="AO89" s="275"/>
      <c r="AP89" s="275"/>
      <c r="AQ89" s="275"/>
      <c r="AR89" s="275"/>
      <c r="AS89" s="275"/>
      <c r="AT89" s="275"/>
      <c r="AU89" s="275"/>
      <c r="AV89" s="275"/>
      <c r="AW89" s="275"/>
      <c r="AX89" s="275"/>
      <c r="AY89" s="275"/>
      <c r="AZ89" s="275"/>
      <c r="BA89" s="275"/>
      <c r="BB89" s="70"/>
    </row>
    <row r="90" spans="8:54" ht="15">
      <c r="H90" s="275"/>
      <c r="I90" s="277"/>
      <c r="J90" s="277"/>
      <c r="K90" s="277"/>
      <c r="L90" s="276"/>
      <c r="M90" s="276"/>
      <c r="N90" s="276"/>
      <c r="O90" s="276"/>
      <c r="P90" s="276"/>
      <c r="Q90" s="276"/>
      <c r="R90" s="276"/>
      <c r="S90" s="276"/>
      <c r="T90" s="275"/>
      <c r="U90" s="275"/>
      <c r="V90" s="275"/>
      <c r="W90" s="275"/>
      <c r="X90" s="275"/>
      <c r="Y90" s="275"/>
      <c r="Z90" s="275"/>
      <c r="AA90" s="275"/>
      <c r="AB90" s="275"/>
      <c r="AC90" s="276"/>
      <c r="AD90" s="276"/>
      <c r="AE90" s="276"/>
      <c r="AF90" s="275"/>
      <c r="AG90" s="275"/>
      <c r="AH90" s="275"/>
      <c r="AI90" s="275"/>
      <c r="AJ90" s="275"/>
      <c r="AK90" s="275"/>
      <c r="AL90" s="275"/>
      <c r="AM90" s="275"/>
      <c r="AN90" s="275"/>
      <c r="AO90" s="275"/>
      <c r="AP90" s="275"/>
      <c r="AQ90" s="275"/>
      <c r="AR90" s="275"/>
      <c r="AS90" s="275"/>
      <c r="AT90" s="275"/>
      <c r="AU90" s="275"/>
      <c r="AV90" s="275"/>
      <c r="AW90" s="425"/>
      <c r="AX90" s="425"/>
      <c r="AY90" s="425"/>
      <c r="AZ90" s="425"/>
      <c r="BA90" s="425"/>
      <c r="BB90" s="70"/>
    </row>
    <row r="91" spans="8:54" ht="15">
      <c r="H91" s="275"/>
      <c r="I91" s="276"/>
      <c r="J91" s="276"/>
      <c r="K91" s="276"/>
      <c r="L91" s="276"/>
      <c r="M91" s="276"/>
      <c r="N91" s="276"/>
      <c r="O91" s="276"/>
      <c r="P91" s="276"/>
      <c r="Q91" s="276"/>
      <c r="R91" s="276"/>
      <c r="S91" s="276"/>
      <c r="T91" s="275"/>
      <c r="U91" s="275"/>
      <c r="V91" s="275"/>
      <c r="W91" s="275"/>
      <c r="X91" s="275"/>
      <c r="Y91" s="275"/>
      <c r="Z91" s="275"/>
      <c r="AA91" s="275"/>
      <c r="AB91" s="275"/>
      <c r="AC91" s="275"/>
      <c r="AD91" s="276"/>
      <c r="AE91" s="276"/>
      <c r="AF91" s="275"/>
      <c r="AG91" s="275"/>
      <c r="AH91" s="275"/>
      <c r="AI91" s="275"/>
      <c r="AJ91" s="275"/>
      <c r="AK91" s="275"/>
      <c r="AL91" s="275"/>
      <c r="AM91" s="275"/>
      <c r="AN91" s="275"/>
      <c r="AO91" s="275"/>
      <c r="AP91" s="275"/>
      <c r="AQ91" s="275"/>
      <c r="AR91" s="275"/>
      <c r="AS91" s="275"/>
      <c r="AT91" s="275"/>
      <c r="AU91" s="275"/>
      <c r="AV91" s="275"/>
      <c r="AW91" s="275"/>
      <c r="AX91" s="275"/>
      <c r="AY91" s="275"/>
      <c r="AZ91" s="275"/>
      <c r="BA91" s="275"/>
      <c r="BB91" s="70"/>
    </row>
    <row r="92" spans="8:54" ht="15">
      <c r="H92" s="275"/>
      <c r="I92" s="282"/>
      <c r="J92" s="282"/>
      <c r="K92" s="282"/>
      <c r="L92" s="276"/>
      <c r="M92" s="276"/>
      <c r="N92" s="276"/>
      <c r="O92" s="276"/>
      <c r="P92" s="276"/>
      <c r="Q92" s="276"/>
      <c r="R92" s="276"/>
      <c r="S92" s="276"/>
      <c r="T92" s="275"/>
      <c r="U92" s="275"/>
      <c r="V92" s="275"/>
      <c r="W92" s="275"/>
      <c r="X92" s="275"/>
      <c r="Y92" s="275"/>
      <c r="Z92" s="275"/>
      <c r="AA92" s="275"/>
      <c r="AB92" s="275"/>
      <c r="AC92" s="276"/>
      <c r="AD92" s="276"/>
      <c r="AE92" s="276"/>
      <c r="AF92" s="275"/>
      <c r="AG92" s="275"/>
      <c r="AH92" s="275"/>
      <c r="AI92" s="275"/>
      <c r="AJ92" s="275"/>
      <c r="AK92" s="275"/>
      <c r="AL92" s="275"/>
      <c r="AM92" s="275"/>
      <c r="AN92" s="275"/>
      <c r="AO92" s="275"/>
      <c r="AP92" s="275"/>
      <c r="AQ92" s="275"/>
      <c r="AR92" s="275"/>
      <c r="AS92" s="275"/>
      <c r="AT92" s="278"/>
      <c r="AU92" s="279"/>
      <c r="AV92" s="279"/>
      <c r="AW92" s="275"/>
      <c r="AX92" s="275"/>
      <c r="AY92" s="275"/>
      <c r="AZ92" s="275"/>
      <c r="BA92" s="275"/>
      <c r="BB92" s="70"/>
    </row>
    <row r="93" spans="8:54" ht="15">
      <c r="H93" s="275"/>
      <c r="I93" s="282"/>
      <c r="J93" s="283"/>
      <c r="K93" s="283"/>
      <c r="L93" s="276"/>
      <c r="M93" s="276"/>
      <c r="N93" s="276"/>
      <c r="O93" s="276"/>
      <c r="P93" s="276"/>
      <c r="Q93" s="276"/>
      <c r="R93" s="276"/>
      <c r="S93" s="276"/>
      <c r="T93" s="275"/>
      <c r="U93" s="275"/>
      <c r="V93" s="275"/>
      <c r="W93" s="275"/>
      <c r="X93" s="275"/>
      <c r="Y93" s="275"/>
      <c r="Z93" s="275"/>
      <c r="AA93" s="275"/>
      <c r="AB93" s="275"/>
      <c r="AC93" s="276"/>
      <c r="AD93" s="276"/>
      <c r="AE93" s="276"/>
      <c r="AF93" s="275"/>
      <c r="AG93" s="275"/>
      <c r="AH93" s="275"/>
      <c r="AI93" s="275"/>
      <c r="AJ93" s="275"/>
      <c r="AK93" s="275"/>
      <c r="AL93" s="275"/>
      <c r="AM93" s="275"/>
      <c r="AN93" s="275"/>
      <c r="AO93" s="275"/>
      <c r="AP93" s="275"/>
      <c r="AQ93" s="275"/>
      <c r="AR93" s="275"/>
      <c r="AS93" s="275"/>
      <c r="AT93" s="278"/>
      <c r="AU93" s="279"/>
      <c r="AV93" s="279"/>
      <c r="AW93" s="275"/>
      <c r="AX93" s="275"/>
      <c r="AY93" s="275"/>
      <c r="AZ93" s="275"/>
      <c r="BA93" s="275"/>
      <c r="BB93" s="70"/>
    </row>
    <row r="94" spans="8:54" ht="15">
      <c r="H94" s="275"/>
      <c r="I94" s="282"/>
      <c r="J94" s="283"/>
      <c r="K94" s="283"/>
      <c r="L94" s="276"/>
      <c r="M94" s="276"/>
      <c r="N94" s="276"/>
      <c r="O94" s="276"/>
      <c r="P94" s="276"/>
      <c r="Q94" s="276"/>
      <c r="R94" s="276"/>
      <c r="S94" s="276"/>
      <c r="T94" s="275"/>
      <c r="U94" s="275"/>
      <c r="V94" s="275"/>
      <c r="W94" s="275"/>
      <c r="X94" s="275"/>
      <c r="Y94" s="275"/>
      <c r="Z94" s="275"/>
      <c r="AA94" s="275"/>
      <c r="AB94" s="275"/>
      <c r="AC94" s="276"/>
      <c r="AD94" s="276"/>
      <c r="AE94" s="276"/>
      <c r="AF94" s="275"/>
      <c r="AG94" s="275"/>
      <c r="AH94" s="275"/>
      <c r="AI94" s="275"/>
      <c r="AJ94" s="275"/>
      <c r="AK94" s="275"/>
      <c r="AL94" s="275"/>
      <c r="AM94" s="275"/>
      <c r="AN94" s="275"/>
      <c r="AO94" s="275"/>
      <c r="AP94" s="275"/>
      <c r="AQ94" s="275"/>
      <c r="AR94" s="275"/>
      <c r="AS94" s="275"/>
      <c r="AT94" s="278"/>
      <c r="AU94" s="279"/>
      <c r="AV94" s="279"/>
      <c r="AW94" s="275"/>
      <c r="AX94" s="275"/>
      <c r="AY94" s="275"/>
      <c r="AZ94" s="275"/>
      <c r="BA94" s="275"/>
      <c r="BB94" s="70"/>
    </row>
    <row r="95" spans="8:54" ht="15">
      <c r="H95" s="275"/>
      <c r="I95" s="282"/>
      <c r="J95" s="283"/>
      <c r="K95" s="283"/>
      <c r="L95" s="276"/>
      <c r="M95" s="276"/>
      <c r="N95" s="276"/>
      <c r="O95" s="276"/>
      <c r="P95" s="276"/>
      <c r="Q95" s="276"/>
      <c r="R95" s="276"/>
      <c r="S95" s="276"/>
      <c r="T95" s="275"/>
      <c r="U95" s="275"/>
      <c r="V95" s="275"/>
      <c r="W95" s="275"/>
      <c r="X95" s="275"/>
      <c r="Y95" s="275"/>
      <c r="Z95" s="275"/>
      <c r="AA95" s="275"/>
      <c r="AB95" s="275"/>
      <c r="AC95" s="276"/>
      <c r="AD95" s="276"/>
      <c r="AE95" s="276"/>
      <c r="AF95" s="275"/>
      <c r="AG95" s="275"/>
      <c r="AH95" s="275"/>
      <c r="AI95" s="275"/>
      <c r="AJ95" s="275"/>
      <c r="AK95" s="275"/>
      <c r="AL95" s="275"/>
      <c r="AM95" s="275"/>
      <c r="AN95" s="275"/>
      <c r="AO95" s="275"/>
      <c r="AP95" s="275"/>
      <c r="AQ95" s="275"/>
      <c r="AR95" s="275"/>
      <c r="AS95" s="275"/>
      <c r="AT95" s="278"/>
      <c r="AU95" s="279"/>
      <c r="AV95" s="279"/>
      <c r="AW95" s="275"/>
      <c r="AX95" s="275"/>
      <c r="AY95" s="275"/>
      <c r="AZ95" s="275"/>
      <c r="BA95" s="275"/>
      <c r="BB95" s="70"/>
    </row>
    <row r="96" spans="8:54" ht="15">
      <c r="H96" s="275"/>
      <c r="I96" s="282"/>
      <c r="J96" s="283"/>
      <c r="K96" s="283"/>
      <c r="L96" s="276"/>
      <c r="M96" s="276"/>
      <c r="N96" s="276"/>
      <c r="O96" s="276"/>
      <c r="P96" s="276"/>
      <c r="Q96" s="276"/>
      <c r="R96" s="276"/>
      <c r="S96" s="276"/>
      <c r="T96" s="275"/>
      <c r="U96" s="275"/>
      <c r="V96" s="275"/>
      <c r="W96" s="275"/>
      <c r="X96" s="275"/>
      <c r="Y96" s="275"/>
      <c r="Z96" s="275"/>
      <c r="AA96" s="275"/>
      <c r="AB96" s="275"/>
      <c r="AC96" s="276"/>
      <c r="AD96" s="276"/>
      <c r="AE96" s="276"/>
      <c r="AF96" s="275"/>
      <c r="AG96" s="275"/>
      <c r="AH96" s="275"/>
      <c r="AI96" s="275"/>
      <c r="AJ96" s="275"/>
      <c r="AK96" s="275"/>
      <c r="AL96" s="275"/>
      <c r="AM96" s="275"/>
      <c r="AN96" s="275"/>
      <c r="AO96" s="275"/>
      <c r="AP96" s="275"/>
      <c r="AQ96" s="275"/>
      <c r="AR96" s="275"/>
      <c r="AS96" s="275"/>
      <c r="AT96" s="278"/>
      <c r="AU96" s="279"/>
      <c r="AV96" s="279"/>
      <c r="AW96" s="275"/>
      <c r="AX96" s="275"/>
      <c r="AY96" s="275"/>
      <c r="AZ96" s="275"/>
      <c r="BA96" s="275"/>
      <c r="BB96" s="70"/>
    </row>
    <row r="97" spans="8:54" ht="15">
      <c r="H97" s="275"/>
      <c r="I97" s="282"/>
      <c r="J97" s="283"/>
      <c r="K97" s="283"/>
      <c r="L97" s="276"/>
      <c r="M97" s="276"/>
      <c r="N97" s="276"/>
      <c r="O97" s="276"/>
      <c r="P97" s="276"/>
      <c r="Q97" s="276"/>
      <c r="R97" s="276"/>
      <c r="S97" s="276"/>
      <c r="T97" s="275"/>
      <c r="U97" s="275"/>
      <c r="V97" s="275"/>
      <c r="W97" s="275"/>
      <c r="X97" s="275"/>
      <c r="Y97" s="275"/>
      <c r="Z97" s="275"/>
      <c r="AA97" s="275"/>
      <c r="AB97" s="275"/>
      <c r="AC97" s="276"/>
      <c r="AD97" s="276"/>
      <c r="AE97" s="276"/>
      <c r="AF97" s="275"/>
      <c r="AG97" s="275"/>
      <c r="AH97" s="275"/>
      <c r="AI97" s="275"/>
      <c r="AJ97" s="275"/>
      <c r="AK97" s="275"/>
      <c r="AL97" s="275"/>
      <c r="AM97" s="275"/>
      <c r="AN97" s="275"/>
      <c r="AO97" s="275"/>
      <c r="AP97" s="275"/>
      <c r="AQ97" s="275"/>
      <c r="AR97" s="275"/>
      <c r="AS97" s="275"/>
      <c r="AT97" s="278"/>
      <c r="AU97" s="279"/>
      <c r="AV97" s="279"/>
      <c r="AW97" s="275"/>
      <c r="AX97" s="275"/>
      <c r="AY97" s="275"/>
      <c r="AZ97" s="275"/>
      <c r="BA97" s="275"/>
      <c r="BB97" s="70"/>
    </row>
    <row r="98" spans="8:54" ht="15">
      <c r="H98" s="275"/>
      <c r="I98" s="282"/>
      <c r="J98" s="283"/>
      <c r="K98" s="283"/>
      <c r="L98" s="276"/>
      <c r="M98" s="276"/>
      <c r="N98" s="276"/>
      <c r="O98" s="276"/>
      <c r="P98" s="276"/>
      <c r="Q98" s="276"/>
      <c r="R98" s="276"/>
      <c r="S98" s="276"/>
      <c r="T98" s="275"/>
      <c r="U98" s="275"/>
      <c r="V98" s="275"/>
      <c r="W98" s="275"/>
      <c r="X98" s="275"/>
      <c r="Y98" s="275"/>
      <c r="Z98" s="275"/>
      <c r="AA98" s="275"/>
      <c r="AB98" s="275"/>
      <c r="AC98" s="276"/>
      <c r="AD98" s="276"/>
      <c r="AE98" s="276"/>
      <c r="AF98" s="275"/>
      <c r="AG98" s="275"/>
      <c r="AH98" s="275"/>
      <c r="AI98" s="275"/>
      <c r="AJ98" s="275"/>
      <c r="AK98" s="275"/>
      <c r="AL98" s="275"/>
      <c r="AM98" s="275"/>
      <c r="AN98" s="275"/>
      <c r="AO98" s="275"/>
      <c r="AP98" s="275"/>
      <c r="AQ98" s="275"/>
      <c r="AR98" s="280"/>
      <c r="AS98" s="275"/>
      <c r="AT98" s="281"/>
      <c r="AU98" s="275"/>
      <c r="AV98" s="275"/>
      <c r="AW98" s="275"/>
      <c r="AX98" s="275"/>
      <c r="AY98" s="275"/>
      <c r="AZ98" s="275"/>
      <c r="BA98" s="275"/>
      <c r="BB98" s="70"/>
    </row>
    <row r="99" spans="8:54" ht="15">
      <c r="H99" s="275"/>
      <c r="I99" s="277"/>
      <c r="J99" s="277"/>
      <c r="K99" s="277"/>
      <c r="L99" s="276"/>
      <c r="M99" s="276"/>
      <c r="N99" s="276"/>
      <c r="O99" s="276"/>
      <c r="P99" s="276"/>
      <c r="Q99" s="276"/>
      <c r="R99" s="276"/>
      <c r="S99" s="276"/>
      <c r="T99" s="275"/>
      <c r="U99" s="275"/>
      <c r="V99" s="275"/>
      <c r="W99" s="275"/>
      <c r="X99" s="275"/>
      <c r="Y99" s="275"/>
      <c r="Z99" s="275"/>
      <c r="AA99" s="275"/>
      <c r="AB99" s="275"/>
      <c r="AC99" s="276"/>
      <c r="AD99" s="276"/>
      <c r="AE99" s="276"/>
      <c r="AF99" s="275"/>
      <c r="AG99" s="275"/>
      <c r="AH99" s="275"/>
      <c r="AI99" s="275"/>
      <c r="AJ99" s="275"/>
      <c r="AK99" s="275"/>
      <c r="AL99" s="275"/>
      <c r="AM99" s="275"/>
      <c r="AN99" s="275"/>
      <c r="AO99" s="275"/>
      <c r="AP99" s="275"/>
      <c r="AQ99" s="275"/>
      <c r="AR99" s="275"/>
      <c r="AS99" s="275"/>
      <c r="AT99" s="278"/>
      <c r="AU99" s="279"/>
      <c r="AV99" s="279"/>
      <c r="AW99" s="275"/>
      <c r="AX99" s="275"/>
      <c r="AY99" s="275"/>
      <c r="AZ99" s="275"/>
      <c r="BA99" s="275"/>
      <c r="BB99" s="70"/>
    </row>
    <row r="100" spans="8:54" ht="15">
      <c r="H100" s="275"/>
      <c r="I100" s="277"/>
      <c r="J100" s="277"/>
      <c r="K100" s="277"/>
      <c r="L100" s="276"/>
      <c r="M100" s="276"/>
      <c r="N100" s="276"/>
      <c r="O100" s="276"/>
      <c r="P100" s="276"/>
      <c r="Q100" s="276"/>
      <c r="R100" s="276"/>
      <c r="S100" s="276"/>
      <c r="T100" s="275"/>
      <c r="U100" s="275"/>
      <c r="V100" s="275"/>
      <c r="W100" s="275"/>
      <c r="X100" s="275"/>
      <c r="Y100" s="275"/>
      <c r="Z100" s="275"/>
      <c r="AA100" s="275"/>
      <c r="AB100" s="275"/>
      <c r="AC100" s="276"/>
      <c r="AD100" s="276"/>
      <c r="AE100" s="276"/>
      <c r="AF100" s="275"/>
      <c r="AG100" s="275"/>
      <c r="AH100" s="275"/>
      <c r="AI100" s="275"/>
      <c r="AJ100" s="275"/>
      <c r="AK100" s="275"/>
      <c r="AL100" s="275"/>
      <c r="AM100" s="275"/>
      <c r="AN100" s="275"/>
      <c r="AO100" s="275"/>
      <c r="AP100" s="275"/>
      <c r="AQ100" s="275"/>
      <c r="AR100" s="275"/>
      <c r="AS100" s="275"/>
      <c r="AT100" s="278"/>
      <c r="AU100" s="279"/>
      <c r="AV100" s="279"/>
      <c r="AW100" s="275"/>
      <c r="AX100" s="275"/>
      <c r="AY100" s="275"/>
      <c r="AZ100" s="275"/>
      <c r="BA100" s="275"/>
      <c r="BB100" s="70"/>
    </row>
    <row r="101" spans="8:54" ht="15">
      <c r="H101" s="275"/>
      <c r="I101" s="276"/>
      <c r="J101" s="276"/>
      <c r="K101" s="276"/>
      <c r="L101" s="276"/>
      <c r="M101" s="276"/>
      <c r="N101" s="276"/>
      <c r="O101" s="276"/>
      <c r="P101" s="276"/>
      <c r="Q101" s="276"/>
      <c r="R101" s="276"/>
      <c r="S101" s="276"/>
      <c r="T101" s="275"/>
      <c r="U101" s="275"/>
      <c r="V101" s="275"/>
      <c r="W101" s="275"/>
      <c r="X101" s="275"/>
      <c r="Y101" s="275"/>
      <c r="Z101" s="275"/>
      <c r="AA101" s="275"/>
      <c r="AB101" s="275"/>
      <c r="AC101" s="276"/>
      <c r="AD101" s="276"/>
      <c r="AE101" s="276"/>
      <c r="AF101" s="275"/>
      <c r="AG101" s="275"/>
      <c r="AH101" s="275"/>
      <c r="AI101" s="275"/>
      <c r="AJ101" s="275"/>
      <c r="AK101" s="275"/>
      <c r="AL101" s="275"/>
      <c r="AM101" s="275"/>
      <c r="AN101" s="275"/>
      <c r="AO101" s="275"/>
      <c r="AP101" s="275"/>
      <c r="AQ101" s="275"/>
      <c r="AR101" s="275"/>
      <c r="AS101" s="275"/>
      <c r="AT101" s="278"/>
      <c r="AU101" s="279"/>
      <c r="AV101" s="279"/>
      <c r="AW101" s="275"/>
      <c r="AX101" s="275"/>
      <c r="AY101" s="275"/>
      <c r="AZ101" s="275"/>
      <c r="BA101" s="275"/>
      <c r="BB101" s="70"/>
    </row>
    <row r="102" spans="8:54" ht="15">
      <c r="H102" s="275"/>
      <c r="I102" s="276"/>
      <c r="J102" s="276"/>
      <c r="K102" s="276"/>
      <c r="L102" s="276"/>
      <c r="M102" s="276"/>
      <c r="N102" s="276"/>
      <c r="O102" s="276"/>
      <c r="P102" s="276"/>
      <c r="Q102" s="276"/>
      <c r="R102" s="276"/>
      <c r="S102" s="276"/>
      <c r="T102" s="275"/>
      <c r="U102" s="275"/>
      <c r="V102" s="275"/>
      <c r="W102" s="275"/>
      <c r="X102" s="275"/>
      <c r="Y102" s="275"/>
      <c r="Z102" s="275"/>
      <c r="AA102" s="275"/>
      <c r="AB102" s="275"/>
      <c r="AC102" s="276"/>
      <c r="AD102" s="276"/>
      <c r="AE102" s="276"/>
      <c r="AF102" s="275"/>
      <c r="AG102" s="275"/>
      <c r="AH102" s="275"/>
      <c r="AI102" s="275"/>
      <c r="AJ102" s="275"/>
      <c r="AK102" s="275"/>
      <c r="AL102" s="275"/>
      <c r="AM102" s="275"/>
      <c r="AN102" s="275"/>
      <c r="AO102" s="275"/>
      <c r="AP102" s="275"/>
      <c r="AQ102" s="275"/>
      <c r="AR102" s="275"/>
      <c r="AS102" s="275"/>
      <c r="AT102" s="278"/>
      <c r="AU102" s="279"/>
      <c r="AV102" s="279"/>
      <c r="AW102" s="275"/>
      <c r="AX102" s="275"/>
      <c r="AY102" s="275"/>
      <c r="AZ102" s="275"/>
      <c r="BA102" s="275"/>
      <c r="BB102" s="70"/>
    </row>
    <row r="103" spans="8:54" ht="15">
      <c r="H103" s="275"/>
      <c r="I103" s="276"/>
      <c r="J103" s="276"/>
      <c r="K103" s="276"/>
      <c r="L103" s="276"/>
      <c r="M103" s="276"/>
      <c r="N103" s="276"/>
      <c r="O103" s="276"/>
      <c r="P103" s="276"/>
      <c r="Q103" s="276"/>
      <c r="R103" s="276"/>
      <c r="S103" s="276"/>
      <c r="T103" s="275"/>
      <c r="U103" s="275"/>
      <c r="V103" s="275"/>
      <c r="W103" s="275"/>
      <c r="X103" s="275"/>
      <c r="Y103" s="275"/>
      <c r="Z103" s="275"/>
      <c r="AA103" s="275"/>
      <c r="AB103" s="275"/>
      <c r="AC103" s="276"/>
      <c r="AD103" s="276"/>
      <c r="AE103" s="276"/>
      <c r="AF103" s="275"/>
      <c r="AG103" s="275"/>
      <c r="AH103" s="275"/>
      <c r="AI103" s="275"/>
      <c r="AJ103" s="275"/>
      <c r="AK103" s="275"/>
      <c r="AL103" s="275"/>
      <c r="AM103" s="275"/>
      <c r="AN103" s="275"/>
      <c r="AO103" s="275"/>
      <c r="AP103" s="275"/>
      <c r="AQ103" s="275"/>
      <c r="AR103" s="275"/>
      <c r="AS103" s="275"/>
      <c r="AT103" s="278"/>
      <c r="AU103" s="279"/>
      <c r="AV103" s="279"/>
      <c r="AW103" s="275"/>
      <c r="AX103" s="275"/>
      <c r="AY103" s="275"/>
      <c r="AZ103" s="275"/>
      <c r="BA103" s="275"/>
      <c r="BB103" s="70"/>
    </row>
    <row r="104" spans="8:54" ht="15">
      <c r="H104" s="275"/>
      <c r="I104" s="276"/>
      <c r="J104" s="276"/>
      <c r="K104" s="276"/>
      <c r="L104" s="276"/>
      <c r="M104" s="276"/>
      <c r="N104" s="276"/>
      <c r="O104" s="276"/>
      <c r="P104" s="276"/>
      <c r="Q104" s="276"/>
      <c r="R104" s="276"/>
      <c r="S104" s="276"/>
      <c r="T104" s="275"/>
      <c r="U104" s="275"/>
      <c r="V104" s="275"/>
      <c r="W104" s="275"/>
      <c r="X104" s="275"/>
      <c r="Y104" s="275"/>
      <c r="Z104" s="275"/>
      <c r="AA104" s="275"/>
      <c r="AB104" s="275"/>
      <c r="AC104" s="276"/>
      <c r="AD104" s="276"/>
      <c r="AE104" s="276"/>
      <c r="AF104" s="275"/>
      <c r="AG104" s="275"/>
      <c r="AH104" s="275"/>
      <c r="AI104" s="275"/>
      <c r="AJ104" s="275"/>
      <c r="AK104" s="275"/>
      <c r="AL104" s="275"/>
      <c r="AM104" s="275"/>
      <c r="AN104" s="275"/>
      <c r="AO104" s="275"/>
      <c r="AP104" s="275"/>
      <c r="AQ104" s="275"/>
      <c r="AR104" s="275"/>
      <c r="AS104" s="275"/>
      <c r="AT104" s="278"/>
      <c r="AU104" s="279"/>
      <c r="AV104" s="279"/>
      <c r="AW104" s="275"/>
      <c r="AX104" s="275"/>
      <c r="AY104" s="275"/>
      <c r="AZ104" s="275"/>
      <c r="BA104" s="275"/>
      <c r="BB104" s="70"/>
    </row>
    <row r="105" spans="8:54" ht="15">
      <c r="H105" s="275"/>
      <c r="I105" s="276"/>
      <c r="J105" s="276"/>
      <c r="K105" s="276"/>
      <c r="L105" s="276"/>
      <c r="M105" s="276"/>
      <c r="N105" s="276"/>
      <c r="O105" s="276"/>
      <c r="P105" s="276"/>
      <c r="Q105" s="276"/>
      <c r="R105" s="276"/>
      <c r="S105" s="276"/>
      <c r="T105" s="275"/>
      <c r="U105" s="275"/>
      <c r="V105" s="275"/>
      <c r="W105" s="275"/>
      <c r="X105" s="275"/>
      <c r="Y105" s="275"/>
      <c r="Z105" s="275"/>
      <c r="AA105" s="275"/>
      <c r="AB105" s="275"/>
      <c r="AC105" s="276"/>
      <c r="AD105" s="276"/>
      <c r="AE105" s="276"/>
      <c r="AF105" s="275"/>
      <c r="AG105" s="275"/>
      <c r="AH105" s="275"/>
      <c r="AI105" s="275"/>
      <c r="AJ105" s="275"/>
      <c r="AK105" s="275"/>
      <c r="AL105" s="275"/>
      <c r="AM105" s="275"/>
      <c r="AN105" s="275"/>
      <c r="AO105" s="275"/>
      <c r="AP105" s="275"/>
      <c r="AQ105" s="275"/>
      <c r="AR105" s="280"/>
      <c r="AS105" s="275"/>
      <c r="AT105" s="275"/>
      <c r="AU105" s="275"/>
      <c r="AV105" s="275"/>
      <c r="AW105" s="275"/>
      <c r="AX105" s="275"/>
      <c r="AY105" s="275"/>
      <c r="AZ105" s="275"/>
      <c r="BA105" s="275"/>
      <c r="BB105" s="70"/>
    </row>
    <row r="106" spans="8:54" ht="15">
      <c r="H106" s="275"/>
      <c r="I106" s="276"/>
      <c r="J106" s="276"/>
      <c r="K106" s="276"/>
      <c r="L106" s="276"/>
      <c r="M106" s="276"/>
      <c r="N106" s="276"/>
      <c r="O106" s="276"/>
      <c r="P106" s="276"/>
      <c r="Q106" s="276"/>
      <c r="R106" s="276"/>
      <c r="S106" s="276"/>
      <c r="T106" s="275"/>
      <c r="U106" s="275"/>
      <c r="V106" s="275"/>
      <c r="W106" s="275"/>
      <c r="X106" s="275"/>
      <c r="Y106" s="275"/>
      <c r="Z106" s="275"/>
      <c r="AA106" s="275"/>
      <c r="AB106" s="275"/>
      <c r="AC106" s="276"/>
      <c r="AD106" s="276"/>
      <c r="AE106" s="276"/>
      <c r="AF106" s="275"/>
      <c r="AG106" s="275"/>
      <c r="AH106" s="275"/>
      <c r="AI106" s="275"/>
      <c r="AJ106" s="275"/>
      <c r="AK106" s="275"/>
      <c r="AL106" s="275"/>
      <c r="AM106" s="275"/>
      <c r="AN106" s="275"/>
      <c r="AO106" s="275"/>
      <c r="AP106" s="275"/>
      <c r="AQ106" s="275"/>
      <c r="AR106" s="280"/>
      <c r="AS106" s="275"/>
      <c r="AT106" s="279"/>
      <c r="AU106" s="275"/>
      <c r="AV106" s="275"/>
      <c r="AW106" s="275"/>
      <c r="AX106" s="275"/>
      <c r="AY106" s="275"/>
      <c r="AZ106" s="275"/>
      <c r="BA106" s="275"/>
      <c r="BB106" s="70"/>
    </row>
    <row r="107" spans="8:54" ht="15">
      <c r="H107" s="275"/>
      <c r="I107" s="276"/>
      <c r="J107" s="276"/>
      <c r="K107" s="276"/>
      <c r="L107" s="276"/>
      <c r="M107" s="276"/>
      <c r="N107" s="276"/>
      <c r="O107" s="276"/>
      <c r="P107" s="276"/>
      <c r="Q107" s="276"/>
      <c r="R107" s="276"/>
      <c r="S107" s="276"/>
      <c r="T107" s="275"/>
      <c r="U107" s="275"/>
      <c r="V107" s="275"/>
      <c r="W107" s="275"/>
      <c r="X107" s="275"/>
      <c r="Y107" s="275"/>
      <c r="Z107" s="275"/>
      <c r="AA107" s="275"/>
      <c r="AB107" s="275"/>
      <c r="AC107" s="276"/>
      <c r="AD107" s="276"/>
      <c r="AE107" s="276"/>
      <c r="AF107" s="275"/>
      <c r="AG107" s="275"/>
      <c r="AH107" s="275"/>
      <c r="AI107" s="275"/>
      <c r="AJ107" s="275"/>
      <c r="AK107" s="275"/>
      <c r="AL107" s="275"/>
      <c r="AM107" s="275"/>
      <c r="AN107" s="275"/>
      <c r="AO107" s="275"/>
      <c r="AP107" s="275"/>
      <c r="AQ107" s="275"/>
      <c r="AR107" s="275"/>
      <c r="AS107" s="275"/>
      <c r="AT107" s="275"/>
      <c r="AU107" s="275"/>
      <c r="AV107" s="275"/>
      <c r="AW107" s="275"/>
      <c r="AX107" s="275"/>
      <c r="AY107" s="275"/>
      <c r="AZ107" s="275"/>
      <c r="BA107" s="275"/>
      <c r="BB107" s="70"/>
    </row>
    <row r="108" spans="8:54" ht="15">
      <c r="H108" s="275"/>
      <c r="I108" s="276"/>
      <c r="J108" s="276"/>
      <c r="K108" s="276"/>
      <c r="L108" s="276"/>
      <c r="M108" s="276"/>
      <c r="N108" s="276"/>
      <c r="O108" s="276"/>
      <c r="P108" s="276"/>
      <c r="Q108" s="276"/>
      <c r="R108" s="276"/>
      <c r="S108" s="276"/>
      <c r="T108" s="275"/>
      <c r="U108" s="275"/>
      <c r="V108" s="275"/>
      <c r="W108" s="275"/>
      <c r="X108" s="275"/>
      <c r="Y108" s="275"/>
      <c r="Z108" s="275"/>
      <c r="AA108" s="275"/>
      <c r="AB108" s="275"/>
      <c r="AC108" s="276"/>
      <c r="AD108" s="276"/>
      <c r="AE108" s="276"/>
      <c r="AF108" s="275"/>
      <c r="AG108" s="275"/>
      <c r="AH108" s="275"/>
      <c r="AI108" s="275"/>
      <c r="AJ108" s="275"/>
      <c r="AK108" s="275"/>
      <c r="AL108" s="275"/>
      <c r="AM108" s="275"/>
      <c r="AN108" s="275"/>
      <c r="AO108" s="275"/>
      <c r="AP108" s="275"/>
      <c r="AQ108" s="275"/>
      <c r="AR108" s="275"/>
      <c r="AS108" s="275"/>
      <c r="AT108" s="275"/>
      <c r="AU108" s="275"/>
      <c r="AV108" s="275"/>
      <c r="AW108" s="275"/>
      <c r="AX108" s="275"/>
      <c r="AY108" s="275"/>
      <c r="AZ108" s="275"/>
      <c r="BA108" s="275"/>
      <c r="BB108" s="70"/>
    </row>
    <row r="109" spans="8:54" ht="15">
      <c r="H109" s="275"/>
      <c r="I109" s="276"/>
      <c r="J109" s="276"/>
      <c r="K109" s="276"/>
      <c r="L109" s="276"/>
      <c r="M109" s="276"/>
      <c r="N109" s="276"/>
      <c r="O109" s="276"/>
      <c r="P109" s="276"/>
      <c r="Q109" s="276"/>
      <c r="R109" s="276"/>
      <c r="S109" s="276"/>
      <c r="T109" s="275"/>
      <c r="U109" s="275"/>
      <c r="V109" s="275"/>
      <c r="W109" s="275"/>
      <c r="X109" s="275"/>
      <c r="Y109" s="275"/>
      <c r="Z109" s="275"/>
      <c r="AA109" s="275"/>
      <c r="AB109" s="275"/>
      <c r="AC109" s="276"/>
      <c r="AD109" s="276"/>
      <c r="AE109" s="276"/>
      <c r="AF109" s="275"/>
      <c r="AG109" s="275"/>
      <c r="AH109" s="275"/>
      <c r="AI109" s="275"/>
      <c r="AJ109" s="275"/>
      <c r="AK109" s="275"/>
      <c r="AL109" s="275"/>
      <c r="AM109" s="275"/>
      <c r="AN109" s="275"/>
      <c r="AO109" s="275"/>
      <c r="AP109" s="275"/>
      <c r="AQ109" s="275"/>
      <c r="AR109" s="275"/>
      <c r="AS109" s="275"/>
      <c r="AT109" s="275"/>
      <c r="AU109" s="275"/>
      <c r="AV109" s="275"/>
      <c r="AW109" s="275"/>
      <c r="AX109" s="275"/>
      <c r="AY109" s="275"/>
      <c r="AZ109" s="275"/>
      <c r="BA109" s="275"/>
      <c r="BB109" s="70"/>
    </row>
    <row r="110" spans="8:54" ht="15">
      <c r="H110" s="275"/>
      <c r="I110" s="276"/>
      <c r="J110" s="276"/>
      <c r="K110" s="276"/>
      <c r="L110" s="276"/>
      <c r="M110" s="276"/>
      <c r="N110" s="276"/>
      <c r="O110" s="276"/>
      <c r="P110" s="276"/>
      <c r="Q110" s="276"/>
      <c r="R110" s="276"/>
      <c r="S110" s="276"/>
      <c r="T110" s="275"/>
      <c r="U110" s="275"/>
      <c r="V110" s="275"/>
      <c r="W110" s="275"/>
      <c r="X110" s="275"/>
      <c r="Y110" s="275"/>
      <c r="Z110" s="275"/>
      <c r="AA110" s="275"/>
      <c r="AB110" s="275"/>
      <c r="AC110" s="276"/>
      <c r="AD110" s="276"/>
      <c r="AE110" s="276"/>
      <c r="AF110" s="275"/>
      <c r="AG110" s="275"/>
      <c r="AH110" s="275"/>
      <c r="AI110" s="275"/>
      <c r="AJ110" s="275"/>
      <c r="AK110" s="275"/>
      <c r="AL110" s="275"/>
      <c r="AM110" s="275"/>
      <c r="AN110" s="275"/>
      <c r="AO110" s="275"/>
      <c r="AP110" s="275"/>
      <c r="AQ110" s="275"/>
      <c r="AR110" s="275"/>
      <c r="AS110" s="275"/>
      <c r="AT110" s="275"/>
      <c r="AU110" s="275"/>
      <c r="AV110" s="275"/>
      <c r="AW110" s="275"/>
      <c r="AX110" s="275"/>
      <c r="AY110" s="275"/>
      <c r="AZ110" s="275"/>
      <c r="BA110" s="275"/>
      <c r="BB110" s="70"/>
    </row>
    <row r="111" spans="8:54" ht="15">
      <c r="H111" s="275"/>
      <c r="I111" s="276"/>
      <c r="J111" s="276"/>
      <c r="K111" s="276"/>
      <c r="L111" s="276"/>
      <c r="M111" s="276"/>
      <c r="N111" s="276"/>
      <c r="O111" s="276"/>
      <c r="P111" s="276"/>
      <c r="Q111" s="276"/>
      <c r="R111" s="276"/>
      <c r="S111" s="276"/>
      <c r="T111" s="275"/>
      <c r="U111" s="275"/>
      <c r="V111" s="275"/>
      <c r="W111" s="275"/>
      <c r="X111" s="275"/>
      <c r="Y111" s="275"/>
      <c r="Z111" s="275"/>
      <c r="AA111" s="275"/>
      <c r="AB111" s="275"/>
      <c r="AC111" s="276"/>
      <c r="AD111" s="276"/>
      <c r="AE111" s="276"/>
      <c r="AF111" s="275"/>
      <c r="AG111" s="275"/>
      <c r="AH111" s="275"/>
      <c r="AI111" s="275"/>
      <c r="AJ111" s="275"/>
      <c r="AK111" s="275"/>
      <c r="AL111" s="275"/>
      <c r="AM111" s="275"/>
      <c r="AN111" s="275"/>
      <c r="AO111" s="275"/>
      <c r="AP111" s="275"/>
      <c r="AQ111" s="275"/>
      <c r="AR111" s="275"/>
      <c r="AS111" s="275"/>
      <c r="AT111" s="275"/>
      <c r="AU111" s="275"/>
      <c r="AV111" s="275"/>
      <c r="AW111" s="275"/>
      <c r="AX111" s="275"/>
      <c r="AY111" s="275"/>
      <c r="AZ111" s="275"/>
      <c r="BA111" s="275"/>
      <c r="BB111" s="70"/>
    </row>
    <row r="112" spans="8:54" ht="15">
      <c r="H112" s="275"/>
      <c r="I112" s="276"/>
      <c r="J112" s="276"/>
      <c r="K112" s="276"/>
      <c r="L112" s="276"/>
      <c r="M112" s="276"/>
      <c r="N112" s="276"/>
      <c r="O112" s="276"/>
      <c r="P112" s="276"/>
      <c r="Q112" s="276"/>
      <c r="R112" s="276"/>
      <c r="S112" s="276"/>
      <c r="T112" s="275"/>
      <c r="U112" s="275"/>
      <c r="V112" s="275"/>
      <c r="W112" s="275"/>
      <c r="X112" s="275"/>
      <c r="Y112" s="275"/>
      <c r="Z112" s="275"/>
      <c r="AA112" s="275"/>
      <c r="AB112" s="275"/>
      <c r="AC112" s="276"/>
      <c r="AD112" s="276"/>
      <c r="AE112" s="276"/>
      <c r="AF112" s="275"/>
      <c r="AG112" s="275"/>
      <c r="AH112" s="275"/>
      <c r="AI112" s="275"/>
      <c r="AJ112" s="275"/>
      <c r="AK112" s="275"/>
      <c r="AL112" s="275"/>
      <c r="AM112" s="275"/>
      <c r="AN112" s="275"/>
      <c r="AO112" s="275"/>
      <c r="AP112" s="275"/>
      <c r="AQ112" s="275"/>
      <c r="AR112" s="275"/>
      <c r="AS112" s="275"/>
      <c r="AT112" s="275"/>
      <c r="AU112" s="275"/>
      <c r="AV112" s="275"/>
      <c r="AW112" s="275"/>
      <c r="AX112" s="275"/>
      <c r="AY112" s="275"/>
      <c r="AZ112" s="275"/>
      <c r="BA112" s="275"/>
      <c r="BB112" s="70"/>
    </row>
    <row r="113" spans="8:53" ht="15">
      <c r="H113" s="272"/>
      <c r="I113" s="274"/>
      <c r="J113" s="274"/>
      <c r="K113" s="274"/>
      <c r="L113" s="274"/>
      <c r="M113" s="274"/>
      <c r="N113" s="274"/>
      <c r="O113" s="274"/>
      <c r="P113" s="274"/>
      <c r="Q113" s="274"/>
      <c r="R113" s="274"/>
      <c r="S113" s="274"/>
      <c r="T113" s="272"/>
      <c r="U113" s="272"/>
      <c r="V113" s="272"/>
      <c r="W113" s="272"/>
      <c r="X113" s="272"/>
      <c r="Y113" s="272"/>
      <c r="Z113" s="272"/>
      <c r="AA113" s="272"/>
      <c r="AB113" s="272"/>
      <c r="AC113" s="274"/>
      <c r="AD113" s="274"/>
      <c r="AE113" s="274"/>
      <c r="AF113" s="272"/>
      <c r="AG113" s="272"/>
      <c r="AH113" s="272"/>
      <c r="AI113" s="272"/>
      <c r="AJ113" s="272"/>
      <c r="AK113" s="272"/>
      <c r="AL113" s="272"/>
      <c r="AM113" s="272"/>
      <c r="AN113" s="272"/>
      <c r="AO113" s="272"/>
      <c r="AP113" s="272"/>
      <c r="AQ113" s="272"/>
      <c r="AR113" s="272"/>
      <c r="AS113" s="272"/>
      <c r="AT113" s="272"/>
      <c r="AU113" s="272"/>
      <c r="AV113" s="272"/>
      <c r="AW113" s="272"/>
      <c r="AX113" s="272"/>
      <c r="AY113" s="272"/>
      <c r="AZ113" s="272"/>
      <c r="BA113" s="272"/>
    </row>
  </sheetData>
  <sheetProtection/>
  <mergeCells count="33">
    <mergeCell ref="AE58:AR58"/>
    <mergeCell ref="AB58:AD58"/>
    <mergeCell ref="AW90:AY90"/>
    <mergeCell ref="AZ90:BA90"/>
    <mergeCell ref="AT5:AV5"/>
    <mergeCell ref="AT3:AV3"/>
    <mergeCell ref="X3:AQ3"/>
    <mergeCell ref="AJ4:AM4"/>
    <mergeCell ref="AN4:AQ4"/>
    <mergeCell ref="AK5:AM5"/>
    <mergeCell ref="AF4:AI4"/>
    <mergeCell ref="AC5:AE5"/>
    <mergeCell ref="AB4:AE4"/>
    <mergeCell ref="AO5:AQ5"/>
    <mergeCell ref="AG5:AI5"/>
    <mergeCell ref="Y5:AA5"/>
    <mergeCell ref="A1:AF1"/>
    <mergeCell ref="A2:A5"/>
    <mergeCell ref="B2:B5"/>
    <mergeCell ref="C2:C5"/>
    <mergeCell ref="X4:AA4"/>
    <mergeCell ref="D2:AQ2"/>
    <mergeCell ref="T4:W4"/>
    <mergeCell ref="U5:W5"/>
    <mergeCell ref="M5:O5"/>
    <mergeCell ref="D4:G4"/>
    <mergeCell ref="D3:W3"/>
    <mergeCell ref="E5:G5"/>
    <mergeCell ref="L4:O4"/>
    <mergeCell ref="I5:K5"/>
    <mergeCell ref="P4:S4"/>
    <mergeCell ref="H4:K4"/>
    <mergeCell ref="Q5:S5"/>
  </mergeCells>
  <printOptions horizontalCentered="1"/>
  <pageMargins left="0.3937007874015748" right="0.3937007874015748" top="1.1811023622047245" bottom="0.3937007874015748" header="0.31496062992125984" footer="0.31496062992125984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R43"/>
  <sheetViews>
    <sheetView zoomScale="70" zoomScaleNormal="70" zoomScalePageLayoutView="0" workbookViewId="0" topLeftCell="B1">
      <pane xSplit="3" ySplit="6" topLeftCell="E16" activePane="bottomRight" state="frozen"/>
      <selection pane="topLeft" activeCell="B1" sqref="B1"/>
      <selection pane="topRight" activeCell="E1" sqref="E1"/>
      <selection pane="bottomLeft" activeCell="B7" sqref="B7"/>
      <selection pane="bottomRight" activeCell="I19" sqref="I19"/>
    </sheetView>
  </sheetViews>
  <sheetFormatPr defaultColWidth="9.140625" defaultRowHeight="12.75"/>
  <cols>
    <col min="1" max="1" width="8.00390625" style="1" hidden="1" customWidth="1"/>
    <col min="2" max="2" width="7.421875" style="1" customWidth="1"/>
    <col min="3" max="3" width="51.28125" style="1" customWidth="1"/>
    <col min="4" max="4" width="15.57421875" style="1" customWidth="1"/>
    <col min="5" max="5" width="17.00390625" style="1" customWidth="1"/>
    <col min="6" max="6" width="43.421875" style="1" customWidth="1"/>
    <col min="7" max="7" width="16.00390625" style="1" customWidth="1"/>
    <col min="8" max="8" width="17.140625" style="59" customWidth="1"/>
    <col min="9" max="9" width="15.140625" style="1" customWidth="1"/>
    <col min="10" max="10" width="34.421875" style="1" customWidth="1"/>
    <col min="11" max="11" width="6.140625" style="1" customWidth="1"/>
    <col min="12" max="12" width="18.00390625" style="1" customWidth="1"/>
    <col min="13" max="13" width="17.8515625" style="1" customWidth="1"/>
    <col min="14" max="15" width="12.421875" style="1" customWidth="1"/>
    <col min="16" max="16" width="11.7109375" style="1" customWidth="1"/>
    <col min="17" max="17" width="25.57421875" style="1" customWidth="1"/>
    <col min="18" max="18" width="23.8515625" style="1" customWidth="1"/>
    <col min="19" max="16384" width="9.140625" style="1" customWidth="1"/>
  </cols>
  <sheetData>
    <row r="1" spans="2:10" ht="47.25" customHeight="1">
      <c r="B1" s="431" t="s">
        <v>119</v>
      </c>
      <c r="C1" s="431"/>
      <c r="D1" s="431"/>
      <c r="E1" s="431"/>
      <c r="F1" s="431"/>
      <c r="G1" s="431"/>
      <c r="H1" s="431"/>
      <c r="I1" s="431"/>
      <c r="J1" s="431"/>
    </row>
    <row r="2" spans="2:18" ht="18" customHeight="1">
      <c r="B2" s="432" t="s">
        <v>120</v>
      </c>
      <c r="C2" s="432"/>
      <c r="D2" s="432"/>
      <c r="E2" s="432"/>
      <c r="F2" s="432"/>
      <c r="G2" s="432"/>
      <c r="H2" s="432"/>
      <c r="I2" s="432"/>
      <c r="J2" s="432"/>
      <c r="L2" s="294"/>
      <c r="M2" s="295"/>
      <c r="N2" s="295"/>
      <c r="O2" s="295"/>
      <c r="P2" s="295"/>
      <c r="Q2" s="296"/>
      <c r="R2" s="296"/>
    </row>
    <row r="3" spans="2:18" ht="18" customHeight="1">
      <c r="B3" s="433" t="s">
        <v>13</v>
      </c>
      <c r="C3" s="435" t="s">
        <v>130</v>
      </c>
      <c r="D3" s="436"/>
      <c r="E3" s="436"/>
      <c r="F3" s="435" t="s">
        <v>112</v>
      </c>
      <c r="G3" s="436"/>
      <c r="H3" s="442"/>
      <c r="I3" s="443" t="s">
        <v>131</v>
      </c>
      <c r="J3" s="437" t="s">
        <v>132</v>
      </c>
      <c r="L3" s="462"/>
      <c r="M3" s="462"/>
      <c r="N3" s="462"/>
      <c r="O3" s="462"/>
      <c r="P3" s="462"/>
      <c r="Q3" s="462"/>
      <c r="R3" s="462"/>
    </row>
    <row r="4" spans="2:18" ht="86.25" customHeight="1">
      <c r="B4" s="434"/>
      <c r="C4" s="195" t="s">
        <v>14</v>
      </c>
      <c r="D4" s="196" t="s">
        <v>0</v>
      </c>
      <c r="E4" s="196" t="s">
        <v>15</v>
      </c>
      <c r="F4" s="196" t="s">
        <v>14</v>
      </c>
      <c r="G4" s="196" t="s">
        <v>0</v>
      </c>
      <c r="H4" s="196" t="s">
        <v>15</v>
      </c>
      <c r="I4" s="443"/>
      <c r="J4" s="438"/>
      <c r="L4" s="292"/>
      <c r="M4" s="292"/>
      <c r="N4" s="292"/>
      <c r="O4" s="462"/>
      <c r="P4" s="462"/>
      <c r="Q4" s="462"/>
      <c r="R4" s="462"/>
    </row>
    <row r="5" spans="2:18" ht="15.75">
      <c r="B5" s="196">
        <v>1</v>
      </c>
      <c r="C5" s="196">
        <v>2</v>
      </c>
      <c r="D5" s="196">
        <v>3</v>
      </c>
      <c r="E5" s="197">
        <v>4</v>
      </c>
      <c r="F5" s="196">
        <v>5</v>
      </c>
      <c r="G5" s="196">
        <v>6</v>
      </c>
      <c r="H5" s="196">
        <v>7</v>
      </c>
      <c r="I5" s="196">
        <v>8</v>
      </c>
      <c r="J5" s="196">
        <v>9</v>
      </c>
      <c r="L5" s="297"/>
      <c r="M5" s="297"/>
      <c r="N5" s="297"/>
      <c r="O5" s="297"/>
      <c r="P5" s="297"/>
      <c r="Q5" s="297"/>
      <c r="R5" s="297"/>
    </row>
    <row r="6" spans="2:18" ht="15.75" customHeight="1">
      <c r="B6" s="198" t="s">
        <v>5</v>
      </c>
      <c r="C6" s="439" t="s">
        <v>148</v>
      </c>
      <c r="D6" s="440"/>
      <c r="E6" s="440"/>
      <c r="F6" s="440"/>
      <c r="G6" s="440"/>
      <c r="H6" s="440"/>
      <c r="I6" s="440"/>
      <c r="J6" s="441"/>
      <c r="L6" s="298"/>
      <c r="M6" s="298"/>
      <c r="N6" s="298"/>
      <c r="O6" s="298"/>
      <c r="P6" s="298"/>
      <c r="Q6" s="298"/>
      <c r="R6" s="298"/>
    </row>
    <row r="7" spans="2:18" ht="84" customHeight="1">
      <c r="B7" s="196" t="s">
        <v>6</v>
      </c>
      <c r="C7" s="199" t="s">
        <v>121</v>
      </c>
      <c r="D7" s="433" t="s">
        <v>114</v>
      </c>
      <c r="E7" s="200">
        <v>1148.5</v>
      </c>
      <c r="F7" s="199" t="s">
        <v>140</v>
      </c>
      <c r="G7" s="196">
        <v>2019</v>
      </c>
      <c r="H7" s="201">
        <v>472.101</v>
      </c>
      <c r="I7" s="202">
        <f>H7-E7</f>
        <v>-676.399</v>
      </c>
      <c r="J7" s="199" t="s">
        <v>141</v>
      </c>
      <c r="L7" s="298"/>
      <c r="M7" s="298"/>
      <c r="N7" s="298"/>
      <c r="O7" s="298"/>
      <c r="P7" s="298"/>
      <c r="Q7" s="298"/>
      <c r="R7" s="298"/>
    </row>
    <row r="8" spans="2:18" ht="78.75">
      <c r="B8" s="196" t="s">
        <v>7</v>
      </c>
      <c r="C8" s="199" t="s">
        <v>122</v>
      </c>
      <c r="D8" s="434"/>
      <c r="E8" s="200">
        <v>1137</v>
      </c>
      <c r="F8" s="199" t="s">
        <v>122</v>
      </c>
      <c r="G8" s="196">
        <v>2019</v>
      </c>
      <c r="H8" s="201">
        <v>502.283</v>
      </c>
      <c r="I8" s="202">
        <f>H8-E8</f>
        <v>-634.717</v>
      </c>
      <c r="J8" s="199" t="s">
        <v>141</v>
      </c>
      <c r="L8" s="298"/>
      <c r="M8" s="298"/>
      <c r="N8" s="298"/>
      <c r="O8" s="298"/>
      <c r="P8" s="298"/>
      <c r="Q8" s="298"/>
      <c r="R8" s="298"/>
    </row>
    <row r="9" spans="2:18" ht="15.75">
      <c r="B9" s="304"/>
      <c r="C9" s="303" t="s">
        <v>16</v>
      </c>
      <c r="D9" s="304"/>
      <c r="E9" s="206">
        <f>E7+E8</f>
        <v>2285.5</v>
      </c>
      <c r="F9" s="199"/>
      <c r="G9" s="204"/>
      <c r="H9" s="206">
        <f>H7+H8</f>
        <v>974.384</v>
      </c>
      <c r="I9" s="206">
        <f>I7+I8</f>
        <v>-1311.116</v>
      </c>
      <c r="J9" s="201"/>
      <c r="L9" s="298"/>
      <c r="M9" s="298"/>
      <c r="N9" s="298"/>
      <c r="O9" s="298"/>
      <c r="P9" s="298"/>
      <c r="Q9" s="298"/>
      <c r="R9" s="298"/>
    </row>
    <row r="10" spans="2:18" ht="173.25">
      <c r="B10" s="196" t="s">
        <v>6</v>
      </c>
      <c r="C10" s="203" t="s">
        <v>123</v>
      </c>
      <c r="D10" s="196" t="s">
        <v>115</v>
      </c>
      <c r="E10" s="202">
        <v>2330.4815226</v>
      </c>
      <c r="F10" s="199" t="s">
        <v>145</v>
      </c>
      <c r="G10" s="196" t="s">
        <v>115</v>
      </c>
      <c r="H10" s="201">
        <v>695.8</v>
      </c>
      <c r="I10" s="202">
        <f>H10-E10</f>
        <v>-1634.6815226</v>
      </c>
      <c r="J10" s="331" t="s">
        <v>150</v>
      </c>
      <c r="L10" s="299"/>
      <c r="M10" s="293"/>
      <c r="N10" s="299"/>
      <c r="O10" s="293"/>
      <c r="P10" s="299"/>
      <c r="Q10" s="300"/>
      <c r="R10" s="293"/>
    </row>
    <row r="11" spans="2:18" ht="15.75">
      <c r="B11" s="304"/>
      <c r="C11" s="303" t="s">
        <v>16</v>
      </c>
      <c r="D11" s="304"/>
      <c r="E11" s="206">
        <f>E10</f>
        <v>2330.4815226</v>
      </c>
      <c r="F11" s="199"/>
      <c r="G11" s="204"/>
      <c r="H11" s="206">
        <f>H10</f>
        <v>695.8</v>
      </c>
      <c r="I11" s="206">
        <f>I10</f>
        <v>-1634.6815226</v>
      </c>
      <c r="J11" s="201"/>
      <c r="L11" s="299"/>
      <c r="M11" s="293"/>
      <c r="N11" s="299"/>
      <c r="O11" s="293"/>
      <c r="P11" s="299"/>
      <c r="Q11" s="300"/>
      <c r="R11" s="293"/>
    </row>
    <row r="12" spans="2:18" ht="103.5" customHeight="1">
      <c r="B12" s="31" t="s">
        <v>6</v>
      </c>
      <c r="C12" s="490" t="s">
        <v>123</v>
      </c>
      <c r="D12" s="491" t="s">
        <v>116</v>
      </c>
      <c r="E12" s="492">
        <v>2390.2</v>
      </c>
      <c r="F12" s="493" t="s">
        <v>155</v>
      </c>
      <c r="G12" s="452" t="s">
        <v>116</v>
      </c>
      <c r="H12" s="330">
        <v>712.4702900000001</v>
      </c>
      <c r="I12" s="202">
        <f>H12-E12</f>
        <v>-1677.7297099999996</v>
      </c>
      <c r="J12" s="428" t="s">
        <v>158</v>
      </c>
      <c r="L12" s="298"/>
      <c r="M12" s="298"/>
      <c r="N12" s="298"/>
      <c r="O12" s="298"/>
      <c r="P12" s="298"/>
      <c r="Q12" s="298"/>
      <c r="R12" s="298"/>
    </row>
    <row r="13" spans="2:18" ht="103.5" customHeight="1">
      <c r="B13" s="31" t="s">
        <v>7</v>
      </c>
      <c r="C13" s="494"/>
      <c r="D13" s="495"/>
      <c r="E13" s="496"/>
      <c r="F13" s="493" t="s">
        <v>156</v>
      </c>
      <c r="G13" s="453"/>
      <c r="H13" s="330">
        <v>184.89084</v>
      </c>
      <c r="I13" s="202">
        <f>H13-E13</f>
        <v>184.89084</v>
      </c>
      <c r="J13" s="429"/>
      <c r="L13" s="298"/>
      <c r="M13" s="298"/>
      <c r="N13" s="298"/>
      <c r="O13" s="298"/>
      <c r="P13" s="298"/>
      <c r="Q13" s="298"/>
      <c r="R13" s="298"/>
    </row>
    <row r="14" spans="2:18" ht="15.75">
      <c r="B14" s="31" t="s">
        <v>8</v>
      </c>
      <c r="C14" s="203"/>
      <c r="D14" s="196"/>
      <c r="E14" s="202"/>
      <c r="F14" s="11" t="s">
        <v>157</v>
      </c>
      <c r="G14" s="454"/>
      <c r="H14" s="330">
        <v>54.28744</v>
      </c>
      <c r="I14" s="202">
        <f>H14-E14</f>
        <v>54.28744</v>
      </c>
      <c r="J14" s="201"/>
      <c r="L14" s="298"/>
      <c r="M14" s="298"/>
      <c r="N14" s="298"/>
      <c r="O14" s="298"/>
      <c r="P14" s="298"/>
      <c r="Q14" s="298"/>
      <c r="R14" s="298"/>
    </row>
    <row r="15" spans="2:18" ht="15.75">
      <c r="B15" s="196"/>
      <c r="C15" s="205" t="s">
        <v>16</v>
      </c>
      <c r="D15" s="196"/>
      <c r="E15" s="206">
        <f>E12</f>
        <v>2390.2</v>
      </c>
      <c r="F15" s="199"/>
      <c r="G15" s="204"/>
      <c r="H15" s="206">
        <f>H12+H13+H14</f>
        <v>951.6485700000001</v>
      </c>
      <c r="I15" s="206">
        <f>I12+I13+I14</f>
        <v>-1438.5514299999995</v>
      </c>
      <c r="J15" s="201"/>
      <c r="L15" s="301"/>
      <c r="M15" s="301"/>
      <c r="N15" s="301"/>
      <c r="O15" s="301"/>
      <c r="P15" s="301"/>
      <c r="Q15" s="302"/>
      <c r="R15" s="298"/>
    </row>
    <row r="16" spans="2:18" ht="15.75" customHeight="1">
      <c r="B16" s="198" t="s">
        <v>9</v>
      </c>
      <c r="C16" s="439" t="s">
        <v>149</v>
      </c>
      <c r="D16" s="440"/>
      <c r="E16" s="440"/>
      <c r="F16" s="440"/>
      <c r="G16" s="440"/>
      <c r="H16" s="440"/>
      <c r="I16" s="440"/>
      <c r="J16" s="441"/>
      <c r="L16" s="298"/>
      <c r="M16" s="298"/>
      <c r="N16" s="298"/>
      <c r="O16" s="298"/>
      <c r="P16" s="298"/>
      <c r="Q16" s="298"/>
      <c r="R16" s="298"/>
    </row>
    <row r="17" spans="2:18" ht="94.5">
      <c r="B17" s="196" t="s">
        <v>10</v>
      </c>
      <c r="C17" s="199" t="s">
        <v>124</v>
      </c>
      <c r="D17" s="196" t="s">
        <v>114</v>
      </c>
      <c r="E17" s="200">
        <v>1960</v>
      </c>
      <c r="F17" s="199"/>
      <c r="G17" s="196">
        <v>2019</v>
      </c>
      <c r="H17" s="201"/>
      <c r="I17" s="202">
        <f>H17-E17</f>
        <v>-1960</v>
      </c>
      <c r="J17" s="204" t="s">
        <v>142</v>
      </c>
      <c r="L17" s="298"/>
      <c r="M17" s="298"/>
      <c r="N17" s="298"/>
      <c r="O17" s="298"/>
      <c r="P17" s="298"/>
      <c r="Q17" s="298"/>
      <c r="R17" s="298"/>
    </row>
    <row r="18" spans="2:18" ht="48" customHeight="1">
      <c r="B18" s="196" t="s">
        <v>10</v>
      </c>
      <c r="C18" s="199" t="s">
        <v>123</v>
      </c>
      <c r="D18" s="196" t="s">
        <v>115</v>
      </c>
      <c r="E18" s="200">
        <v>1998.6007833</v>
      </c>
      <c r="F18" s="199"/>
      <c r="G18" s="196" t="s">
        <v>115</v>
      </c>
      <c r="H18" s="201"/>
      <c r="I18" s="202">
        <f>H18-E18</f>
        <v>-1998.6007833</v>
      </c>
      <c r="J18" s="334" t="s">
        <v>151</v>
      </c>
      <c r="L18" s="298"/>
      <c r="M18" s="298"/>
      <c r="N18" s="298"/>
      <c r="O18" s="298"/>
      <c r="P18" s="298"/>
      <c r="Q18" s="298"/>
      <c r="R18" s="298"/>
    </row>
    <row r="19" spans="2:18" ht="110.25">
      <c r="B19" s="196" t="s">
        <v>159</v>
      </c>
      <c r="C19" s="11" t="s">
        <v>123</v>
      </c>
      <c r="D19" s="31" t="s">
        <v>116</v>
      </c>
      <c r="E19" s="332">
        <v>2049.8</v>
      </c>
      <c r="F19" s="199"/>
      <c r="G19" s="31" t="s">
        <v>116</v>
      </c>
      <c r="H19" s="201"/>
      <c r="I19" s="202">
        <f>H19-E19</f>
        <v>-2049.8</v>
      </c>
      <c r="J19" s="333" t="str">
        <f>'[1]Анюйск'!G46</f>
        <v>Отсутствие собственных квалифицированных специалистов для выполнения требуемого объема работ. Отказ подрядчика в связи с недоствточным объемом материалов.</v>
      </c>
      <c r="L19" s="298"/>
      <c r="M19" s="298"/>
      <c r="N19" s="298"/>
      <c r="O19" s="298"/>
      <c r="P19" s="298"/>
      <c r="Q19" s="298"/>
      <c r="R19" s="298"/>
    </row>
    <row r="20" spans="2:18" ht="13.5" customHeight="1" hidden="1">
      <c r="B20" s="196"/>
      <c r="C20" s="199"/>
      <c r="D20" s="196"/>
      <c r="E20" s="200"/>
      <c r="F20" s="199"/>
      <c r="G20" s="196"/>
      <c r="H20" s="201"/>
      <c r="I20" s="202"/>
      <c r="J20" s="201"/>
      <c r="L20" s="298"/>
      <c r="M20" s="298"/>
      <c r="N20" s="298"/>
      <c r="O20" s="298"/>
      <c r="P20" s="298"/>
      <c r="Q20" s="298"/>
      <c r="R20" s="298"/>
    </row>
    <row r="21" spans="2:18" ht="13.5" customHeight="1" hidden="1">
      <c r="B21" s="196"/>
      <c r="C21" s="199"/>
      <c r="D21" s="196"/>
      <c r="E21" s="200"/>
      <c r="F21" s="199"/>
      <c r="G21" s="196"/>
      <c r="H21" s="201"/>
      <c r="I21" s="202"/>
      <c r="J21" s="201"/>
      <c r="L21" s="298"/>
      <c r="M21" s="298"/>
      <c r="N21" s="298"/>
      <c r="O21" s="298"/>
      <c r="P21" s="298"/>
      <c r="Q21" s="298"/>
      <c r="R21" s="298"/>
    </row>
    <row r="22" spans="2:18" ht="13.5" customHeight="1" hidden="1">
      <c r="B22" s="196"/>
      <c r="C22" s="199"/>
      <c r="D22" s="196"/>
      <c r="E22" s="200"/>
      <c r="F22" s="199"/>
      <c r="G22" s="196"/>
      <c r="H22" s="201"/>
      <c r="I22" s="202"/>
      <c r="J22" s="201"/>
      <c r="L22" s="298"/>
      <c r="M22" s="298"/>
      <c r="N22" s="298"/>
      <c r="O22" s="298"/>
      <c r="P22" s="298"/>
      <c r="Q22" s="298"/>
      <c r="R22" s="298"/>
    </row>
    <row r="23" spans="2:18" ht="15.75" hidden="1">
      <c r="B23" s="196"/>
      <c r="C23" s="205" t="s">
        <v>16</v>
      </c>
      <c r="D23" s="196"/>
      <c r="E23" s="206"/>
      <c r="F23" s="199"/>
      <c r="G23" s="204"/>
      <c r="H23" s="207"/>
      <c r="I23" s="206"/>
      <c r="J23" s="201"/>
      <c r="L23" s="298"/>
      <c r="M23" s="298"/>
      <c r="N23" s="298"/>
      <c r="O23" s="298"/>
      <c r="P23" s="298"/>
      <c r="Q23" s="298"/>
      <c r="R23" s="298"/>
    </row>
    <row r="24" spans="2:18" ht="15.75" customHeight="1" hidden="1">
      <c r="B24" s="196" t="s">
        <v>11</v>
      </c>
      <c r="C24" s="199" t="s">
        <v>123</v>
      </c>
      <c r="D24" s="196" t="s">
        <v>116</v>
      </c>
      <c r="E24" s="208">
        <v>2051.823522159279</v>
      </c>
      <c r="F24" s="199"/>
      <c r="G24" s="196"/>
      <c r="H24" s="201"/>
      <c r="I24" s="201"/>
      <c r="J24" s="201"/>
      <c r="L24" s="298"/>
      <c r="M24" s="298"/>
      <c r="N24" s="298"/>
      <c r="O24" s="298"/>
      <c r="P24" s="298"/>
      <c r="Q24" s="298"/>
      <c r="R24" s="298"/>
    </row>
    <row r="25" spans="2:18" ht="15.75" customHeight="1" hidden="1">
      <c r="B25" s="196" t="s">
        <v>125</v>
      </c>
      <c r="C25" s="199" t="s">
        <v>123</v>
      </c>
      <c r="D25" s="196" t="s">
        <v>117</v>
      </c>
      <c r="E25" s="208">
        <v>2112.557498415194</v>
      </c>
      <c r="F25" s="199"/>
      <c r="G25" s="196"/>
      <c r="H25" s="201"/>
      <c r="I25" s="201"/>
      <c r="J25" s="201"/>
      <c r="L25" s="298"/>
      <c r="M25" s="298"/>
      <c r="N25" s="298"/>
      <c r="O25" s="298"/>
      <c r="P25" s="298"/>
      <c r="Q25" s="298"/>
      <c r="R25" s="298"/>
    </row>
    <row r="26" spans="2:18" ht="15.75" customHeight="1" hidden="1">
      <c r="B26" s="196" t="s">
        <v>126</v>
      </c>
      <c r="C26" s="199" t="s">
        <v>123</v>
      </c>
      <c r="D26" s="196" t="s">
        <v>118</v>
      </c>
      <c r="E26" s="208">
        <v>2175.089200368284</v>
      </c>
      <c r="F26" s="199"/>
      <c r="G26" s="196"/>
      <c r="H26" s="201"/>
      <c r="I26" s="201"/>
      <c r="J26" s="201"/>
      <c r="L26" s="298"/>
      <c r="M26" s="298"/>
      <c r="N26" s="298"/>
      <c r="O26" s="298"/>
      <c r="P26" s="298"/>
      <c r="Q26" s="298"/>
      <c r="R26" s="298"/>
    </row>
    <row r="27" spans="2:18" ht="15.75">
      <c r="B27" s="444" t="s">
        <v>16</v>
      </c>
      <c r="C27" s="445"/>
      <c r="D27" s="446"/>
      <c r="E27" s="208">
        <f>E17+E18+E19</f>
        <v>6008.4007833000005</v>
      </c>
      <c r="F27" s="209"/>
      <c r="G27" s="210"/>
      <c r="H27" s="211"/>
      <c r="I27" s="206">
        <f>I17+I18+I19</f>
        <v>-6008.4007833000005</v>
      </c>
      <c r="J27" s="212"/>
      <c r="L27" s="298"/>
      <c r="M27" s="298"/>
      <c r="N27" s="298"/>
      <c r="O27" s="298"/>
      <c r="P27" s="298"/>
      <c r="Q27" s="298"/>
      <c r="R27" s="298"/>
    </row>
    <row r="28" spans="2:10" ht="15.75">
      <c r="B28" s="213"/>
      <c r="C28" s="214"/>
      <c r="D28" s="213"/>
      <c r="E28" s="213"/>
      <c r="F28" s="215"/>
      <c r="G28" s="215"/>
      <c r="H28" s="215"/>
      <c r="I28" s="215"/>
      <c r="J28" s="215"/>
    </row>
    <row r="29" spans="2:10" ht="17.25" customHeight="1">
      <c r="B29" s="430" t="s">
        <v>127</v>
      </c>
      <c r="C29" s="430"/>
      <c r="D29" s="430"/>
      <c r="E29" s="430"/>
      <c r="F29" s="430"/>
      <c r="G29" s="430"/>
      <c r="H29" s="430"/>
      <c r="I29" s="430"/>
      <c r="J29" s="430"/>
    </row>
    <row r="30" spans="2:10" ht="17.25" customHeight="1">
      <c r="B30" s="433" t="s">
        <v>13</v>
      </c>
      <c r="C30" s="435" t="s">
        <v>130</v>
      </c>
      <c r="D30" s="436"/>
      <c r="E30" s="436"/>
      <c r="F30" s="435" t="s">
        <v>112</v>
      </c>
      <c r="G30" s="436"/>
      <c r="H30" s="442"/>
      <c r="I30" s="443" t="s">
        <v>131</v>
      </c>
      <c r="J30" s="437" t="s">
        <v>132</v>
      </c>
    </row>
    <row r="31" spans="2:10" ht="86.25" customHeight="1">
      <c r="B31" s="434"/>
      <c r="C31" s="195" t="s">
        <v>14</v>
      </c>
      <c r="D31" s="196" t="s">
        <v>0</v>
      </c>
      <c r="E31" s="196" t="s">
        <v>15</v>
      </c>
      <c r="F31" s="196" t="s">
        <v>14</v>
      </c>
      <c r="G31" s="196" t="s">
        <v>0</v>
      </c>
      <c r="H31" s="196" t="s">
        <v>15</v>
      </c>
      <c r="I31" s="443"/>
      <c r="J31" s="438"/>
    </row>
    <row r="32" spans="2:10" ht="16.5" customHeight="1">
      <c r="B32" s="190">
        <v>1</v>
      </c>
      <c r="C32" s="190">
        <v>2</v>
      </c>
      <c r="D32" s="190">
        <v>3</v>
      </c>
      <c r="E32" s="191">
        <v>4</v>
      </c>
      <c r="F32" s="190">
        <v>5</v>
      </c>
      <c r="G32" s="190">
        <v>6</v>
      </c>
      <c r="H32" s="190">
        <v>7</v>
      </c>
      <c r="I32" s="190">
        <v>8</v>
      </c>
      <c r="J32" s="190">
        <v>9</v>
      </c>
    </row>
    <row r="33" spans="2:10" ht="15.75" customHeight="1">
      <c r="B33" s="193" t="s">
        <v>5</v>
      </c>
      <c r="C33" s="194"/>
      <c r="D33" s="193"/>
      <c r="E33" s="191"/>
      <c r="F33" s="192"/>
      <c r="G33" s="192"/>
      <c r="H33" s="192"/>
      <c r="I33" s="192"/>
      <c r="J33" s="192"/>
    </row>
    <row r="34" spans="2:10" ht="15.75">
      <c r="B34" s="459" t="s">
        <v>16</v>
      </c>
      <c r="C34" s="460"/>
      <c r="D34" s="460"/>
      <c r="E34" s="460"/>
      <c r="F34" s="192"/>
      <c r="G34" s="192"/>
      <c r="H34" s="192"/>
      <c r="I34" s="192"/>
      <c r="J34" s="192"/>
    </row>
    <row r="35" spans="2:5" ht="37.5" customHeight="1">
      <c r="B35" s="461" t="s">
        <v>31</v>
      </c>
      <c r="C35" s="461"/>
      <c r="D35" s="461"/>
      <c r="E35" s="461"/>
    </row>
    <row r="36" spans="2:5" ht="15.75">
      <c r="B36" s="3"/>
      <c r="C36" s="3"/>
      <c r="D36" s="3"/>
      <c r="E36" s="3"/>
    </row>
    <row r="37" spans="2:10" ht="17.25" customHeight="1">
      <c r="B37" s="432" t="s">
        <v>128</v>
      </c>
      <c r="C37" s="432"/>
      <c r="D37" s="432"/>
      <c r="E37" s="432"/>
      <c r="F37" s="432"/>
      <c r="G37" s="432"/>
      <c r="H37" s="432"/>
      <c r="I37" s="432"/>
      <c r="J37" s="432"/>
    </row>
    <row r="38" spans="2:10" ht="17.25" customHeight="1">
      <c r="B38" s="452" t="s">
        <v>13</v>
      </c>
      <c r="C38" s="450" t="s">
        <v>130</v>
      </c>
      <c r="D38" s="451"/>
      <c r="E38" s="451"/>
      <c r="F38" s="450" t="s">
        <v>112</v>
      </c>
      <c r="G38" s="451"/>
      <c r="H38" s="458"/>
      <c r="I38" s="449" t="s">
        <v>131</v>
      </c>
      <c r="J38" s="447" t="s">
        <v>132</v>
      </c>
    </row>
    <row r="39" spans="2:10" ht="90" customHeight="1">
      <c r="B39" s="454"/>
      <c r="C39" s="33" t="s">
        <v>14</v>
      </c>
      <c r="D39" s="31" t="s">
        <v>0</v>
      </c>
      <c r="E39" s="31" t="s">
        <v>15</v>
      </c>
      <c r="F39" s="31" t="s">
        <v>14</v>
      </c>
      <c r="G39" s="31" t="s">
        <v>0</v>
      </c>
      <c r="H39" s="190" t="s">
        <v>15</v>
      </c>
      <c r="I39" s="449"/>
      <c r="J39" s="448"/>
    </row>
    <row r="40" spans="2:10" ht="18" customHeight="1">
      <c r="B40" s="31">
        <v>1</v>
      </c>
      <c r="C40" s="31">
        <v>2</v>
      </c>
      <c r="D40" s="31">
        <v>3</v>
      </c>
      <c r="E40" s="32">
        <v>4</v>
      </c>
      <c r="F40" s="31">
        <v>5</v>
      </c>
      <c r="G40" s="31">
        <v>6</v>
      </c>
      <c r="H40" s="58">
        <v>7</v>
      </c>
      <c r="I40" s="31">
        <v>8</v>
      </c>
      <c r="J40" s="31">
        <v>9</v>
      </c>
    </row>
    <row r="41" spans="2:10" ht="15.75">
      <c r="B41" s="34" t="s">
        <v>5</v>
      </c>
      <c r="C41" s="2"/>
      <c r="D41" s="34"/>
      <c r="E41" s="32"/>
      <c r="F41" s="37"/>
      <c r="G41" s="37"/>
      <c r="H41" s="60"/>
      <c r="I41" s="37"/>
      <c r="J41" s="37"/>
    </row>
    <row r="42" spans="2:10" ht="15.75">
      <c r="B42" s="456" t="s">
        <v>16</v>
      </c>
      <c r="C42" s="457"/>
      <c r="D42" s="457"/>
      <c r="E42" s="457"/>
      <c r="F42" s="37"/>
      <c r="G42" s="37"/>
      <c r="H42" s="60"/>
      <c r="I42" s="37"/>
      <c r="J42" s="37"/>
    </row>
    <row r="43" spans="2:5" ht="38.25" customHeight="1">
      <c r="B43" s="455" t="s">
        <v>138</v>
      </c>
      <c r="C43" s="455"/>
      <c r="D43" s="455"/>
      <c r="E43" s="455"/>
    </row>
  </sheetData>
  <sheetProtection/>
  <mergeCells count="37">
    <mergeCell ref="R3:R4"/>
    <mergeCell ref="L3:N3"/>
    <mergeCell ref="O3:O4"/>
    <mergeCell ref="P3:P4"/>
    <mergeCell ref="Q3:Q4"/>
    <mergeCell ref="C16:J16"/>
    <mergeCell ref="D7:D8"/>
    <mergeCell ref="C12:C13"/>
    <mergeCell ref="D12:D13"/>
    <mergeCell ref="E12:E13"/>
    <mergeCell ref="G12:G14"/>
    <mergeCell ref="B43:E43"/>
    <mergeCell ref="C30:E30"/>
    <mergeCell ref="F30:H30"/>
    <mergeCell ref="B42:E42"/>
    <mergeCell ref="F38:H38"/>
    <mergeCell ref="B38:B39"/>
    <mergeCell ref="B34:E34"/>
    <mergeCell ref="B35:E35"/>
    <mergeCell ref="B27:D27"/>
    <mergeCell ref="J38:J39"/>
    <mergeCell ref="J30:J31"/>
    <mergeCell ref="B30:B31"/>
    <mergeCell ref="I38:I39"/>
    <mergeCell ref="B37:J37"/>
    <mergeCell ref="I30:I31"/>
    <mergeCell ref="C38:E38"/>
    <mergeCell ref="J12:J13"/>
    <mergeCell ref="B29:J29"/>
    <mergeCell ref="B1:J1"/>
    <mergeCell ref="B2:J2"/>
    <mergeCell ref="B3:B4"/>
    <mergeCell ref="C3:E3"/>
    <mergeCell ref="J3:J4"/>
    <mergeCell ref="C6:J6"/>
    <mergeCell ref="F3:H3"/>
    <mergeCell ref="I3:I4"/>
  </mergeCells>
  <printOptions horizontalCentered="1"/>
  <pageMargins left="0.3937007874015748" right="0.3937007874015748" top="1.1811023622047245" bottom="0.3937007874015748" header="0.31496062992125984" footer="0.31496062992125984"/>
  <pageSetup fitToHeight="1" fitToWidth="1" horizontalDpi="600" verticalDpi="600" orientation="landscape" paperSize="9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Q8"/>
  <sheetViews>
    <sheetView zoomScalePageLayoutView="0" workbookViewId="0" topLeftCell="B1">
      <selection activeCell="M14" sqref="M14"/>
    </sheetView>
  </sheetViews>
  <sheetFormatPr defaultColWidth="9.140625" defaultRowHeight="12.75"/>
  <cols>
    <col min="1" max="1" width="3.7109375" style="1" hidden="1" customWidth="1"/>
    <col min="2" max="2" width="7.421875" style="1" customWidth="1"/>
    <col min="3" max="3" width="19.57421875" style="1" customWidth="1"/>
    <col min="4" max="4" width="13.421875" style="1" customWidth="1"/>
    <col min="5" max="5" width="16.140625" style="1" customWidth="1"/>
    <col min="6" max="6" width="11.140625" style="1" customWidth="1"/>
    <col min="7" max="7" width="10.57421875" style="1" customWidth="1"/>
    <col min="8" max="9" width="10.57421875" style="1" hidden="1" customWidth="1"/>
    <col min="10" max="10" width="20.00390625" style="1" customWidth="1"/>
    <col min="11" max="11" width="12.57421875" style="1" customWidth="1"/>
    <col min="12" max="12" width="15.8515625" style="1" customWidth="1"/>
    <col min="13" max="14" width="11.28125" style="1" customWidth="1"/>
    <col min="15" max="16" width="11.28125" style="1" hidden="1" customWidth="1"/>
    <col min="17" max="16384" width="9.140625" style="1" customWidth="1"/>
  </cols>
  <sheetData>
    <row r="1" spans="2:16" ht="34.5" customHeight="1">
      <c r="B1" s="463" t="s">
        <v>129</v>
      </c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</row>
    <row r="2" spans="2:17" ht="15.75" customHeight="1">
      <c r="B2" s="452" t="s">
        <v>17</v>
      </c>
      <c r="C2" s="465" t="s">
        <v>130</v>
      </c>
      <c r="D2" s="465"/>
      <c r="E2" s="465"/>
      <c r="F2" s="465"/>
      <c r="G2" s="465"/>
      <c r="H2" s="465"/>
      <c r="I2" s="465"/>
      <c r="J2" s="464" t="s">
        <v>112</v>
      </c>
      <c r="K2" s="465"/>
      <c r="L2" s="465"/>
      <c r="M2" s="40"/>
      <c r="N2" s="40"/>
      <c r="O2" s="40"/>
      <c r="P2" s="41"/>
      <c r="Q2" s="39"/>
    </row>
    <row r="3" spans="2:17" ht="38.25" customHeight="1">
      <c r="B3" s="453"/>
      <c r="C3" s="447" t="s">
        <v>1</v>
      </c>
      <c r="D3" s="452" t="s">
        <v>18</v>
      </c>
      <c r="E3" s="466" t="s">
        <v>19</v>
      </c>
      <c r="F3" s="467"/>
      <c r="G3" s="467"/>
      <c r="H3" s="467"/>
      <c r="I3" s="468"/>
      <c r="J3" s="452" t="s">
        <v>1</v>
      </c>
      <c r="K3" s="452" t="s">
        <v>18</v>
      </c>
      <c r="L3" s="449" t="s">
        <v>19</v>
      </c>
      <c r="M3" s="449"/>
      <c r="N3" s="449"/>
      <c r="O3" s="449"/>
      <c r="P3" s="449"/>
      <c r="Q3" s="39"/>
    </row>
    <row r="4" spans="2:17" ht="24.75" customHeight="1">
      <c r="B4" s="454"/>
      <c r="C4" s="448"/>
      <c r="D4" s="454"/>
      <c r="E4" s="35" t="s">
        <v>114</v>
      </c>
      <c r="F4" s="35" t="s">
        <v>115</v>
      </c>
      <c r="G4" s="35" t="s">
        <v>116</v>
      </c>
      <c r="H4" s="35" t="s">
        <v>117</v>
      </c>
      <c r="I4" s="35" t="s">
        <v>118</v>
      </c>
      <c r="J4" s="454"/>
      <c r="K4" s="454"/>
      <c r="L4" s="31" t="s">
        <v>114</v>
      </c>
      <c r="M4" s="31" t="s">
        <v>115</v>
      </c>
      <c r="N4" s="31" t="s">
        <v>116</v>
      </c>
      <c r="O4" s="31" t="s">
        <v>117</v>
      </c>
      <c r="P4" s="31" t="s">
        <v>118</v>
      </c>
      <c r="Q4" s="39"/>
    </row>
    <row r="5" spans="2:17" ht="15.75">
      <c r="B5" s="31">
        <v>1</v>
      </c>
      <c r="C5" s="31">
        <v>2</v>
      </c>
      <c r="D5" s="31">
        <v>3</v>
      </c>
      <c r="E5" s="31">
        <f>D5+1</f>
        <v>4</v>
      </c>
      <c r="F5" s="31">
        <f>E5+1</f>
        <v>5</v>
      </c>
      <c r="G5" s="31">
        <f>F5+1</f>
        <v>6</v>
      </c>
      <c r="H5" s="31">
        <f>G5+1</f>
        <v>7</v>
      </c>
      <c r="I5" s="31">
        <f>H5+1</f>
        <v>8</v>
      </c>
      <c r="J5" s="31">
        <v>7</v>
      </c>
      <c r="K5" s="31">
        <v>8</v>
      </c>
      <c r="L5" s="31">
        <v>9</v>
      </c>
      <c r="M5" s="31">
        <v>10</v>
      </c>
      <c r="N5" s="31">
        <v>11</v>
      </c>
      <c r="O5" s="31">
        <v>14</v>
      </c>
      <c r="P5" s="31">
        <f>O5+1</f>
        <v>15</v>
      </c>
      <c r="Q5" s="39"/>
    </row>
    <row r="6" spans="2:17" ht="18.75" customHeight="1">
      <c r="B6" s="13" t="s">
        <v>5</v>
      </c>
      <c r="C6" s="14" t="s">
        <v>12</v>
      </c>
      <c r="D6" s="38" t="s">
        <v>2</v>
      </c>
      <c r="E6" s="47">
        <v>12294.41133935519</v>
      </c>
      <c r="F6" s="71">
        <v>24795.98053053696</v>
      </c>
      <c r="G6" s="19">
        <v>24993.481194503012</v>
      </c>
      <c r="H6" s="19"/>
      <c r="I6" s="19"/>
      <c r="J6" s="14" t="s">
        <v>12</v>
      </c>
      <c r="K6" s="38" t="s">
        <v>2</v>
      </c>
      <c r="L6" s="47">
        <v>12523.25246</v>
      </c>
      <c r="M6" s="56">
        <v>24531.260000000002</v>
      </c>
      <c r="N6" s="56">
        <v>25180.754040000003</v>
      </c>
      <c r="O6" s="50"/>
      <c r="P6" s="50"/>
      <c r="Q6" s="39"/>
    </row>
    <row r="7" spans="2:17" ht="19.5" customHeight="1">
      <c r="B7" s="12" t="s">
        <v>9</v>
      </c>
      <c r="C7" s="52" t="s">
        <v>4</v>
      </c>
      <c r="D7" s="53" t="s">
        <v>2</v>
      </c>
      <c r="E7" s="54">
        <v>8260.078442041959</v>
      </c>
      <c r="F7" s="72">
        <v>9082.744647734358</v>
      </c>
      <c r="G7" s="55">
        <v>7376.868120561342</v>
      </c>
      <c r="H7" s="55"/>
      <c r="I7" s="55"/>
      <c r="J7" s="52" t="s">
        <v>4</v>
      </c>
      <c r="K7" s="53" t="s">
        <v>2</v>
      </c>
      <c r="L7" s="54">
        <v>7556.61198</v>
      </c>
      <c r="M7" s="57">
        <v>7926.491239999999</v>
      </c>
      <c r="N7" s="57">
        <v>7406.002789999999</v>
      </c>
      <c r="O7" s="50"/>
      <c r="P7" s="50"/>
      <c r="Q7" s="39"/>
    </row>
    <row r="8" spans="5:12" s="48" customFormat="1" ht="15.75">
      <c r="E8" s="49"/>
      <c r="L8" s="49"/>
    </row>
  </sheetData>
  <sheetProtection/>
  <mergeCells count="10">
    <mergeCell ref="K3:K4"/>
    <mergeCell ref="L3:P3"/>
    <mergeCell ref="B1:P1"/>
    <mergeCell ref="B2:B4"/>
    <mergeCell ref="J2:L2"/>
    <mergeCell ref="C3:C4"/>
    <mergeCell ref="D3:D4"/>
    <mergeCell ref="E3:I3"/>
    <mergeCell ref="C2:I2"/>
    <mergeCell ref="J3:J4"/>
  </mergeCells>
  <printOptions horizontalCentered="1"/>
  <pageMargins left="1.1811023622047245" right="0.3937007874015748" top="0.3937007874015748" bottom="0.3937007874015748" header="0.31496062992125984" footer="0.31496062992125984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AJ21"/>
  <sheetViews>
    <sheetView tabSelected="1" zoomScale="70" zoomScaleNormal="70" zoomScalePageLayoutView="0" workbookViewId="0" topLeftCell="B1">
      <pane xSplit="2" ySplit="5" topLeftCell="L12" activePane="bottomRight" state="frozen"/>
      <selection pane="topLeft" activeCell="B1" sqref="B1"/>
      <selection pane="topRight" activeCell="D1" sqref="D1"/>
      <selection pane="bottomLeft" activeCell="B6" sqref="B6"/>
      <selection pane="bottomRight" activeCell="R15" sqref="R15:S17"/>
    </sheetView>
  </sheetViews>
  <sheetFormatPr defaultColWidth="9.140625" defaultRowHeight="12.75"/>
  <cols>
    <col min="1" max="1" width="6.57421875" style="4" customWidth="1"/>
    <col min="2" max="2" width="62.28125" style="4" customWidth="1"/>
    <col min="3" max="3" width="11.00390625" style="4" customWidth="1"/>
    <col min="4" max="4" width="9.57421875" style="4" customWidth="1"/>
    <col min="5" max="5" width="9.57421875" style="64" customWidth="1"/>
    <col min="6" max="6" width="12.8515625" style="4" customWidth="1"/>
    <col min="7" max="7" width="36.28125" style="4" customWidth="1"/>
    <col min="8" max="8" width="9.57421875" style="4" customWidth="1"/>
    <col min="9" max="9" width="9.57421875" style="63" customWidth="1"/>
    <col min="10" max="10" width="12.8515625" style="4" customWidth="1"/>
    <col min="11" max="11" width="36.28125" style="4" customWidth="1"/>
    <col min="12" max="14" width="9.57421875" style="4" customWidth="1"/>
    <col min="15" max="15" width="18.57421875" style="4" customWidth="1"/>
    <col min="16" max="17" width="9.57421875" style="4" hidden="1" customWidth="1"/>
    <col min="18" max="18" width="9.57421875" style="4" customWidth="1"/>
    <col min="19" max="19" width="9.57421875" style="65" customWidth="1"/>
    <col min="20" max="20" width="12.421875" style="4" customWidth="1"/>
    <col min="21" max="21" width="40.140625" style="4" customWidth="1"/>
    <col min="22" max="22" width="9.57421875" style="4" customWidth="1"/>
    <col min="23" max="23" width="9.57421875" style="63" customWidth="1"/>
    <col min="24" max="24" width="12.421875" style="4" customWidth="1"/>
    <col min="25" max="25" width="40.140625" style="4" customWidth="1"/>
    <col min="26" max="27" width="9.57421875" style="4" customWidth="1"/>
    <col min="28" max="28" width="13.00390625" style="4" customWidth="1"/>
    <col min="29" max="29" width="31.00390625" style="4" customWidth="1"/>
    <col min="30" max="31" width="9.57421875" style="4" hidden="1" customWidth="1"/>
    <col min="32" max="33" width="9.140625" style="4" customWidth="1"/>
    <col min="34" max="34" width="12.00390625" style="4" customWidth="1"/>
    <col min="35" max="35" width="9.140625" style="4" customWidth="1"/>
    <col min="36" max="36" width="9.421875" style="4" bestFit="1" customWidth="1"/>
    <col min="37" max="16384" width="9.140625" style="4" customWidth="1"/>
  </cols>
  <sheetData>
    <row r="1" spans="1:31" s="1" customFormat="1" ht="22.5" customHeight="1">
      <c r="A1" s="407" t="s">
        <v>133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</row>
    <row r="2" spans="1:32" s="62" customFormat="1" ht="19.5" customHeight="1">
      <c r="A2" s="475" t="s">
        <v>17</v>
      </c>
      <c r="B2" s="472" t="s">
        <v>1</v>
      </c>
      <c r="C2" s="472" t="s">
        <v>18</v>
      </c>
      <c r="D2" s="469" t="s">
        <v>49</v>
      </c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1"/>
      <c r="AF2" s="61"/>
    </row>
    <row r="3" spans="1:32" s="62" customFormat="1" ht="21" customHeight="1">
      <c r="A3" s="476"/>
      <c r="B3" s="473"/>
      <c r="C3" s="473"/>
      <c r="D3" s="469" t="s">
        <v>12</v>
      </c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1"/>
      <c r="R3" s="469" t="s">
        <v>4</v>
      </c>
      <c r="S3" s="470"/>
      <c r="T3" s="470"/>
      <c r="U3" s="470"/>
      <c r="V3" s="470"/>
      <c r="W3" s="470"/>
      <c r="X3" s="470"/>
      <c r="Y3" s="470"/>
      <c r="Z3" s="470"/>
      <c r="AA3" s="470"/>
      <c r="AB3" s="470"/>
      <c r="AC3" s="470"/>
      <c r="AD3" s="470"/>
      <c r="AE3" s="471"/>
      <c r="AF3" s="61"/>
    </row>
    <row r="4" spans="1:32" s="62" customFormat="1" ht="18.75" customHeight="1">
      <c r="A4" s="476"/>
      <c r="B4" s="473"/>
      <c r="C4" s="473"/>
      <c r="D4" s="469" t="s">
        <v>114</v>
      </c>
      <c r="E4" s="471"/>
      <c r="F4" s="482" t="s">
        <v>139</v>
      </c>
      <c r="G4" s="482" t="s">
        <v>132</v>
      </c>
      <c r="H4" s="469" t="s">
        <v>115</v>
      </c>
      <c r="I4" s="471"/>
      <c r="J4" s="482" t="s">
        <v>139</v>
      </c>
      <c r="K4" s="482" t="s">
        <v>132</v>
      </c>
      <c r="L4" s="478" t="s">
        <v>116</v>
      </c>
      <c r="M4" s="479"/>
      <c r="N4" s="480" t="s">
        <v>139</v>
      </c>
      <c r="O4" s="482" t="s">
        <v>132</v>
      </c>
      <c r="P4" s="73" t="s">
        <v>117</v>
      </c>
      <c r="Q4" s="73" t="s">
        <v>118</v>
      </c>
      <c r="R4" s="469" t="s">
        <v>114</v>
      </c>
      <c r="S4" s="471"/>
      <c r="T4" s="482" t="s">
        <v>139</v>
      </c>
      <c r="U4" s="482" t="s">
        <v>132</v>
      </c>
      <c r="V4" s="469" t="s">
        <v>115</v>
      </c>
      <c r="W4" s="471"/>
      <c r="X4" s="482" t="s">
        <v>139</v>
      </c>
      <c r="Y4" s="482" t="s">
        <v>132</v>
      </c>
      <c r="Z4" s="469" t="s">
        <v>116</v>
      </c>
      <c r="AA4" s="471"/>
      <c r="AB4" s="482" t="s">
        <v>139</v>
      </c>
      <c r="AC4" s="482" t="s">
        <v>132</v>
      </c>
      <c r="AD4" s="73" t="s">
        <v>117</v>
      </c>
      <c r="AE4" s="73" t="s">
        <v>118</v>
      </c>
      <c r="AF4" s="61"/>
    </row>
    <row r="5" spans="1:32" ht="41.25" customHeight="1">
      <c r="A5" s="477"/>
      <c r="B5" s="474"/>
      <c r="C5" s="474"/>
      <c r="D5" s="74" t="s">
        <v>71</v>
      </c>
      <c r="E5" s="74" t="s">
        <v>72</v>
      </c>
      <c r="F5" s="483"/>
      <c r="G5" s="483"/>
      <c r="H5" s="74" t="s">
        <v>71</v>
      </c>
      <c r="I5" s="74" t="s">
        <v>72</v>
      </c>
      <c r="J5" s="483"/>
      <c r="K5" s="483"/>
      <c r="L5" s="350" t="s">
        <v>71</v>
      </c>
      <c r="M5" s="350" t="s">
        <v>72</v>
      </c>
      <c r="N5" s="481"/>
      <c r="O5" s="483"/>
      <c r="P5" s="74" t="s">
        <v>71</v>
      </c>
      <c r="Q5" s="74" t="s">
        <v>71</v>
      </c>
      <c r="R5" s="74" t="s">
        <v>71</v>
      </c>
      <c r="S5" s="74" t="s">
        <v>72</v>
      </c>
      <c r="T5" s="483"/>
      <c r="U5" s="483"/>
      <c r="V5" s="74" t="s">
        <v>71</v>
      </c>
      <c r="W5" s="74" t="s">
        <v>72</v>
      </c>
      <c r="X5" s="483"/>
      <c r="Y5" s="483"/>
      <c r="Z5" s="305" t="s">
        <v>71</v>
      </c>
      <c r="AA5" s="350" t="s">
        <v>72</v>
      </c>
      <c r="AB5" s="483"/>
      <c r="AC5" s="483"/>
      <c r="AD5" s="74"/>
      <c r="AE5" s="74"/>
      <c r="AF5" s="44"/>
    </row>
    <row r="6" spans="1:32" ht="18.75" customHeight="1">
      <c r="A6" s="42">
        <v>1</v>
      </c>
      <c r="B6" s="75">
        <v>2</v>
      </c>
      <c r="C6" s="75">
        <v>3</v>
      </c>
      <c r="D6" s="74"/>
      <c r="E6" s="74"/>
      <c r="F6" s="74"/>
      <c r="G6" s="74"/>
      <c r="H6" s="74">
        <v>4</v>
      </c>
      <c r="I6" s="74">
        <v>5</v>
      </c>
      <c r="J6" s="74">
        <v>6</v>
      </c>
      <c r="K6" s="74">
        <v>7</v>
      </c>
      <c r="L6" s="350">
        <v>5</v>
      </c>
      <c r="M6" s="350"/>
      <c r="N6" s="350"/>
      <c r="O6" s="305"/>
      <c r="P6" s="74">
        <v>6</v>
      </c>
      <c r="Q6" s="74">
        <v>7</v>
      </c>
      <c r="R6" s="74"/>
      <c r="S6" s="74"/>
      <c r="T6" s="74"/>
      <c r="U6" s="74"/>
      <c r="V6" s="74">
        <v>8</v>
      </c>
      <c r="W6" s="74">
        <v>9</v>
      </c>
      <c r="X6" s="74">
        <v>10</v>
      </c>
      <c r="Y6" s="74">
        <v>11</v>
      </c>
      <c r="Z6" s="74">
        <v>9</v>
      </c>
      <c r="AA6" s="350"/>
      <c r="AB6" s="305"/>
      <c r="AC6" s="305"/>
      <c r="AD6" s="74">
        <v>10</v>
      </c>
      <c r="AE6" s="74">
        <v>11</v>
      </c>
      <c r="AF6" s="44"/>
    </row>
    <row r="7" spans="1:32" ht="15.75">
      <c r="A7" s="5" t="s">
        <v>33</v>
      </c>
      <c r="B7" s="487" t="s">
        <v>24</v>
      </c>
      <c r="C7" s="488"/>
      <c r="D7" s="488"/>
      <c r="E7" s="488"/>
      <c r="F7" s="488"/>
      <c r="G7" s="488"/>
      <c r="H7" s="488"/>
      <c r="I7" s="488"/>
      <c r="J7" s="488"/>
      <c r="K7" s="488"/>
      <c r="L7" s="488"/>
      <c r="M7" s="488"/>
      <c r="N7" s="488"/>
      <c r="O7" s="488"/>
      <c r="P7" s="488"/>
      <c r="Q7" s="488"/>
      <c r="R7" s="488"/>
      <c r="S7" s="488"/>
      <c r="T7" s="488"/>
      <c r="U7" s="488"/>
      <c r="V7" s="488"/>
      <c r="W7" s="488"/>
      <c r="X7" s="488"/>
      <c r="Y7" s="488"/>
      <c r="Z7" s="488"/>
      <c r="AA7" s="488"/>
      <c r="AB7" s="488"/>
      <c r="AC7" s="488"/>
      <c r="AD7" s="488"/>
      <c r="AE7" s="489"/>
      <c r="AF7" s="44"/>
    </row>
    <row r="8" spans="1:32" ht="57" customHeight="1">
      <c r="A8" s="6" t="s">
        <v>35</v>
      </c>
      <c r="B8" s="76" t="s">
        <v>26</v>
      </c>
      <c r="C8" s="77" t="s">
        <v>3</v>
      </c>
      <c r="D8" s="78">
        <v>100</v>
      </c>
      <c r="E8" s="79">
        <v>100</v>
      </c>
      <c r="F8" s="80">
        <v>0</v>
      </c>
      <c r="G8" s="81"/>
      <c r="H8" s="82">
        <v>100</v>
      </c>
      <c r="I8" s="79">
        <v>100</v>
      </c>
      <c r="J8" s="80">
        <v>0</v>
      </c>
      <c r="K8" s="81"/>
      <c r="L8" s="351">
        <v>100</v>
      </c>
      <c r="M8" s="352">
        <v>100</v>
      </c>
      <c r="N8" s="353">
        <f aca="true" t="shared" si="0" ref="N8:N13">M8-L8</f>
        <v>0</v>
      </c>
      <c r="O8" s="336"/>
      <c r="P8" s="83">
        <v>100</v>
      </c>
      <c r="Q8" s="83">
        <v>100</v>
      </c>
      <c r="R8" s="83">
        <v>100</v>
      </c>
      <c r="S8" s="84">
        <v>100</v>
      </c>
      <c r="T8" s="83">
        <v>0</v>
      </c>
      <c r="U8" s="85"/>
      <c r="V8" s="86">
        <v>100</v>
      </c>
      <c r="W8" s="87">
        <v>100</v>
      </c>
      <c r="X8" s="88">
        <v>0</v>
      </c>
      <c r="Y8" s="82"/>
      <c r="Z8" s="378">
        <v>100</v>
      </c>
      <c r="AA8" s="352">
        <v>100</v>
      </c>
      <c r="AB8" s="335">
        <f aca="true" t="shared" si="1" ref="AB8:AB13">AA8-Z8</f>
        <v>0</v>
      </c>
      <c r="AC8" s="336"/>
      <c r="AD8" s="83">
        <v>100</v>
      </c>
      <c r="AE8" s="88">
        <v>100</v>
      </c>
      <c r="AF8" s="44"/>
    </row>
    <row r="9" spans="1:32" ht="47.25" customHeight="1">
      <c r="A9" s="10" t="s">
        <v>20</v>
      </c>
      <c r="B9" s="89" t="s">
        <v>39</v>
      </c>
      <c r="C9" s="90" t="s">
        <v>41</v>
      </c>
      <c r="D9" s="78">
        <v>1029.470927</v>
      </c>
      <c r="E9" s="79">
        <v>909.365508</v>
      </c>
      <c r="F9" s="91">
        <v>-120.1054190000001</v>
      </c>
      <c r="G9" s="92"/>
      <c r="H9" s="93">
        <v>1029.470927</v>
      </c>
      <c r="I9" s="79">
        <v>1027.2066750000001</v>
      </c>
      <c r="J9" s="91">
        <v>-2.264251999999942</v>
      </c>
      <c r="K9" s="92"/>
      <c r="L9" s="354">
        <v>973.3</v>
      </c>
      <c r="M9" s="355">
        <f>904.009721</f>
        <v>904.009721</v>
      </c>
      <c r="N9" s="356">
        <f t="shared" si="0"/>
        <v>-69.29027899999994</v>
      </c>
      <c r="O9" s="337" t="s">
        <v>160</v>
      </c>
      <c r="P9" s="94">
        <v>1029.470927</v>
      </c>
      <c r="Q9" s="94">
        <v>1029.470927</v>
      </c>
      <c r="R9" s="84">
        <v>20.025916999999996</v>
      </c>
      <c r="S9" s="84">
        <v>17.287739000000002</v>
      </c>
      <c r="T9" s="84">
        <v>-2.7381779999999942</v>
      </c>
      <c r="U9" s="95"/>
      <c r="V9" s="96">
        <v>20.025916999999996</v>
      </c>
      <c r="W9" s="84">
        <v>15.530555999999999</v>
      </c>
      <c r="X9" s="97">
        <v>-4.495360999999997</v>
      </c>
      <c r="Y9" s="98"/>
      <c r="Z9" s="379">
        <v>19.3</v>
      </c>
      <c r="AA9" s="387">
        <v>15.386719</v>
      </c>
      <c r="AB9" s="380">
        <f t="shared" si="1"/>
        <v>-3.9132810000000013</v>
      </c>
      <c r="AC9" s="337" t="s">
        <v>162</v>
      </c>
      <c r="AD9" s="84">
        <v>20.025916999999996</v>
      </c>
      <c r="AE9" s="97">
        <v>20.025916999999996</v>
      </c>
      <c r="AF9" s="44"/>
    </row>
    <row r="10" spans="1:32" ht="37.5" customHeight="1">
      <c r="A10" s="10" t="s">
        <v>21</v>
      </c>
      <c r="B10" s="89" t="s">
        <v>40</v>
      </c>
      <c r="C10" s="90" t="s">
        <v>41</v>
      </c>
      <c r="D10" s="78">
        <v>1029.470927</v>
      </c>
      <c r="E10" s="79">
        <v>909.365508</v>
      </c>
      <c r="F10" s="91">
        <v>-120.1054190000001</v>
      </c>
      <c r="G10" s="92"/>
      <c r="H10" s="93">
        <v>1029.470927</v>
      </c>
      <c r="I10" s="79">
        <v>1027.2066750000001</v>
      </c>
      <c r="J10" s="91">
        <v>-2.264251999999942</v>
      </c>
      <c r="K10" s="92"/>
      <c r="L10" s="354">
        <v>973.3</v>
      </c>
      <c r="M10" s="355">
        <v>904.009721</v>
      </c>
      <c r="N10" s="356">
        <f t="shared" si="0"/>
        <v>-69.29027899999994</v>
      </c>
      <c r="O10" s="338"/>
      <c r="P10" s="94">
        <v>1029.470927</v>
      </c>
      <c r="Q10" s="94">
        <v>1029.470927</v>
      </c>
      <c r="R10" s="84">
        <v>20.025916999999996</v>
      </c>
      <c r="S10" s="84">
        <v>17.287739000000002</v>
      </c>
      <c r="T10" s="84">
        <v>-2.7381779999999942</v>
      </c>
      <c r="U10" s="95"/>
      <c r="V10" s="96">
        <v>20.025916999999996</v>
      </c>
      <c r="W10" s="84">
        <v>15.530555999999999</v>
      </c>
      <c r="X10" s="97">
        <v>-4.495360999999997</v>
      </c>
      <c r="Y10" s="98"/>
      <c r="Z10" s="379">
        <v>19.3</v>
      </c>
      <c r="AA10" s="387">
        <v>15.386719</v>
      </c>
      <c r="AB10" s="380">
        <f t="shared" si="1"/>
        <v>-3.9132810000000013</v>
      </c>
      <c r="AC10" s="338"/>
      <c r="AD10" s="84">
        <v>20.025916999999996</v>
      </c>
      <c r="AE10" s="97">
        <v>20.025916999999996</v>
      </c>
      <c r="AF10" s="44"/>
    </row>
    <row r="11" spans="1:32" ht="204.75">
      <c r="A11" s="10" t="s">
        <v>36</v>
      </c>
      <c r="B11" s="99" t="s">
        <v>134</v>
      </c>
      <c r="C11" s="100" t="s">
        <v>3</v>
      </c>
      <c r="D11" s="101">
        <v>5.555555555555555</v>
      </c>
      <c r="E11" s="84">
        <v>7.051282051282051</v>
      </c>
      <c r="F11" s="102">
        <v>1.4957264957264957</v>
      </c>
      <c r="G11" s="103" t="s">
        <v>143</v>
      </c>
      <c r="H11" s="93">
        <v>5.555555555555555</v>
      </c>
      <c r="I11" s="84">
        <v>0</v>
      </c>
      <c r="J11" s="102">
        <v>-5.555555555555555</v>
      </c>
      <c r="K11" s="103"/>
      <c r="L11" s="354">
        <v>5.6</v>
      </c>
      <c r="M11" s="357">
        <v>0</v>
      </c>
      <c r="N11" s="356">
        <f t="shared" si="0"/>
        <v>-5.6</v>
      </c>
      <c r="O11" s="337" t="s">
        <v>147</v>
      </c>
      <c r="P11" s="94">
        <v>5.555555555555555</v>
      </c>
      <c r="Q11" s="94">
        <v>5.555555555555555</v>
      </c>
      <c r="R11" s="94">
        <v>3.3333333333333335</v>
      </c>
      <c r="S11" s="84">
        <v>6.41025641025641</v>
      </c>
      <c r="T11" s="94">
        <v>3.076923076923076</v>
      </c>
      <c r="U11" s="104" t="s">
        <v>144</v>
      </c>
      <c r="V11" s="101">
        <v>3.3333333333333335</v>
      </c>
      <c r="W11" s="84">
        <v>0</v>
      </c>
      <c r="X11" s="105">
        <v>-3.3333333333333335</v>
      </c>
      <c r="Y11" s="106"/>
      <c r="Z11" s="379">
        <v>3.3</v>
      </c>
      <c r="AA11" s="388">
        <v>0</v>
      </c>
      <c r="AB11" s="380">
        <f t="shared" si="1"/>
        <v>-3.3</v>
      </c>
      <c r="AC11" s="337" t="s">
        <v>146</v>
      </c>
      <c r="AD11" s="94">
        <v>3.3333333333333335</v>
      </c>
      <c r="AE11" s="105">
        <v>3.3333333333333335</v>
      </c>
      <c r="AF11" s="44"/>
    </row>
    <row r="12" spans="1:32" ht="86.25" customHeight="1">
      <c r="A12" s="17" t="s">
        <v>22</v>
      </c>
      <c r="B12" s="107" t="s">
        <v>42</v>
      </c>
      <c r="C12" s="108" t="s">
        <v>32</v>
      </c>
      <c r="D12" s="109">
        <v>3</v>
      </c>
      <c r="E12" s="110">
        <v>22</v>
      </c>
      <c r="F12" s="95">
        <v>19</v>
      </c>
      <c r="G12" s="108"/>
      <c r="H12" s="111">
        <v>3</v>
      </c>
      <c r="I12" s="110">
        <v>0</v>
      </c>
      <c r="J12" s="95">
        <v>-3</v>
      </c>
      <c r="K12" s="112" t="s">
        <v>147</v>
      </c>
      <c r="L12" s="358">
        <v>3</v>
      </c>
      <c r="M12" s="359">
        <v>0</v>
      </c>
      <c r="N12" s="356">
        <f t="shared" si="0"/>
        <v>-3</v>
      </c>
      <c r="O12" s="339"/>
      <c r="P12" s="113">
        <v>3</v>
      </c>
      <c r="Q12" s="113">
        <v>3</v>
      </c>
      <c r="R12" s="110">
        <v>1</v>
      </c>
      <c r="S12" s="110">
        <v>10</v>
      </c>
      <c r="T12" s="94">
        <v>9</v>
      </c>
      <c r="U12" s="114"/>
      <c r="V12" s="115">
        <v>1</v>
      </c>
      <c r="W12" s="110">
        <v>0</v>
      </c>
      <c r="X12" s="105">
        <v>-1</v>
      </c>
      <c r="Y12" s="112" t="s">
        <v>146</v>
      </c>
      <c r="Z12" s="381">
        <v>1</v>
      </c>
      <c r="AA12" s="389">
        <v>0</v>
      </c>
      <c r="AB12" s="380">
        <f t="shared" si="1"/>
        <v>-1</v>
      </c>
      <c r="AC12" s="339"/>
      <c r="AD12" s="110">
        <v>1</v>
      </c>
      <c r="AE12" s="116">
        <v>1</v>
      </c>
      <c r="AF12" s="44"/>
    </row>
    <row r="13" spans="1:32" ht="94.5">
      <c r="A13" s="18" t="s">
        <v>34</v>
      </c>
      <c r="B13" s="117" t="s">
        <v>43</v>
      </c>
      <c r="C13" s="118" t="s">
        <v>32</v>
      </c>
      <c r="D13" s="119">
        <v>54</v>
      </c>
      <c r="E13" s="120">
        <v>312</v>
      </c>
      <c r="F13" s="121">
        <v>258</v>
      </c>
      <c r="G13" s="122"/>
      <c r="H13" s="123">
        <v>54</v>
      </c>
      <c r="I13" s="120">
        <v>312</v>
      </c>
      <c r="J13" s="121">
        <v>258</v>
      </c>
      <c r="K13" s="122"/>
      <c r="L13" s="360">
        <v>54</v>
      </c>
      <c r="M13" s="361">
        <v>312</v>
      </c>
      <c r="N13" s="362">
        <f t="shared" si="0"/>
        <v>258</v>
      </c>
      <c r="O13" s="340" t="s">
        <v>161</v>
      </c>
      <c r="P13" s="124">
        <v>54</v>
      </c>
      <c r="Q13" s="124">
        <v>54</v>
      </c>
      <c r="R13" s="120">
        <v>30</v>
      </c>
      <c r="S13" s="120">
        <v>156</v>
      </c>
      <c r="T13" s="125">
        <v>126</v>
      </c>
      <c r="U13" s="121"/>
      <c r="V13" s="126">
        <v>30</v>
      </c>
      <c r="W13" s="120">
        <v>156</v>
      </c>
      <c r="X13" s="127">
        <v>126</v>
      </c>
      <c r="Y13" s="128"/>
      <c r="Z13" s="382">
        <v>30</v>
      </c>
      <c r="AA13" s="390">
        <v>156</v>
      </c>
      <c r="AB13" s="383">
        <f t="shared" si="1"/>
        <v>126</v>
      </c>
      <c r="AC13" s="340" t="s">
        <v>161</v>
      </c>
      <c r="AD13" s="120">
        <v>30</v>
      </c>
      <c r="AE13" s="129">
        <v>30</v>
      </c>
      <c r="AF13" s="44"/>
    </row>
    <row r="14" spans="1:32" ht="15.75">
      <c r="A14" s="7" t="s">
        <v>37</v>
      </c>
      <c r="B14" s="484" t="s">
        <v>27</v>
      </c>
      <c r="C14" s="485"/>
      <c r="D14" s="485"/>
      <c r="E14" s="485"/>
      <c r="F14" s="485"/>
      <c r="G14" s="485"/>
      <c r="H14" s="485"/>
      <c r="I14" s="485"/>
      <c r="J14" s="485"/>
      <c r="K14" s="485"/>
      <c r="L14" s="485"/>
      <c r="M14" s="485"/>
      <c r="N14" s="485"/>
      <c r="O14" s="485"/>
      <c r="P14" s="485"/>
      <c r="Q14" s="485"/>
      <c r="R14" s="485"/>
      <c r="S14" s="485"/>
      <c r="T14" s="485"/>
      <c r="U14" s="485"/>
      <c r="V14" s="485"/>
      <c r="W14" s="485"/>
      <c r="X14" s="485"/>
      <c r="Y14" s="485"/>
      <c r="Z14" s="485"/>
      <c r="AA14" s="485"/>
      <c r="AB14" s="485"/>
      <c r="AC14" s="485"/>
      <c r="AD14" s="485"/>
      <c r="AE14" s="486"/>
      <c r="AF14" s="44"/>
    </row>
    <row r="15" spans="1:32" ht="36.75" customHeight="1">
      <c r="A15" s="8">
        <v>1</v>
      </c>
      <c r="B15" s="130" t="s">
        <v>135</v>
      </c>
      <c r="C15" s="131" t="s">
        <v>23</v>
      </c>
      <c r="D15" s="132">
        <v>0</v>
      </c>
      <c r="E15" s="133">
        <v>0</v>
      </c>
      <c r="F15" s="134">
        <v>0</v>
      </c>
      <c r="G15" s="131"/>
      <c r="H15" s="133">
        <v>0</v>
      </c>
      <c r="I15" s="133">
        <v>0</v>
      </c>
      <c r="J15" s="134">
        <v>0</v>
      </c>
      <c r="K15" s="131"/>
      <c r="L15" s="363">
        <v>0</v>
      </c>
      <c r="M15" s="363">
        <v>0</v>
      </c>
      <c r="N15" s="364"/>
      <c r="O15" s="342"/>
      <c r="P15" s="135">
        <v>0</v>
      </c>
      <c r="Q15" s="135">
        <v>0</v>
      </c>
      <c r="R15" s="136">
        <v>0</v>
      </c>
      <c r="S15" s="136">
        <v>0</v>
      </c>
      <c r="T15" s="133">
        <v>0</v>
      </c>
      <c r="U15" s="137"/>
      <c r="V15" s="138">
        <v>0</v>
      </c>
      <c r="W15" s="136">
        <v>0</v>
      </c>
      <c r="X15" s="139">
        <v>0</v>
      </c>
      <c r="Y15" s="393"/>
      <c r="Z15" s="395">
        <v>0</v>
      </c>
      <c r="AA15" s="363">
        <v>0</v>
      </c>
      <c r="AB15" s="341"/>
      <c r="AC15" s="342"/>
      <c r="AD15" s="136">
        <v>0</v>
      </c>
      <c r="AE15" s="140">
        <v>0</v>
      </c>
      <c r="AF15" s="44"/>
    </row>
    <row r="16" spans="1:32" ht="15.75">
      <c r="A16" s="17" t="s">
        <v>20</v>
      </c>
      <c r="B16" s="141" t="s">
        <v>44</v>
      </c>
      <c r="C16" s="142" t="s">
        <v>32</v>
      </c>
      <c r="D16" s="143">
        <v>0</v>
      </c>
      <c r="E16" s="144">
        <v>0</v>
      </c>
      <c r="F16" s="145">
        <v>0</v>
      </c>
      <c r="G16" s="146"/>
      <c r="H16" s="144">
        <v>0</v>
      </c>
      <c r="I16" s="144">
        <v>0</v>
      </c>
      <c r="J16" s="145">
        <v>0</v>
      </c>
      <c r="K16" s="146"/>
      <c r="L16" s="365">
        <v>0</v>
      </c>
      <c r="M16" s="365">
        <v>0</v>
      </c>
      <c r="N16" s="366"/>
      <c r="O16" s="344"/>
      <c r="P16" s="147">
        <v>0</v>
      </c>
      <c r="Q16" s="147">
        <v>0</v>
      </c>
      <c r="R16" s="147">
        <v>0</v>
      </c>
      <c r="S16" s="147">
        <v>0</v>
      </c>
      <c r="T16" s="144">
        <v>0</v>
      </c>
      <c r="U16" s="148"/>
      <c r="V16" s="143">
        <v>0</v>
      </c>
      <c r="W16" s="147">
        <v>0</v>
      </c>
      <c r="X16" s="149">
        <v>0</v>
      </c>
      <c r="Y16" s="145"/>
      <c r="Z16" s="396">
        <v>0</v>
      </c>
      <c r="AA16" s="365">
        <v>0</v>
      </c>
      <c r="AB16" s="343"/>
      <c r="AC16" s="344"/>
      <c r="AD16" s="147">
        <v>0</v>
      </c>
      <c r="AE16" s="150">
        <v>0</v>
      </c>
      <c r="AF16" s="44"/>
    </row>
    <row r="17" spans="1:34" ht="17.25" customHeight="1">
      <c r="A17" s="18" t="s">
        <v>21</v>
      </c>
      <c r="B17" s="151" t="s">
        <v>45</v>
      </c>
      <c r="C17" s="152" t="s">
        <v>46</v>
      </c>
      <c r="D17" s="153">
        <v>16.64</v>
      </c>
      <c r="E17" s="154">
        <v>16.64</v>
      </c>
      <c r="F17" s="155">
        <v>0</v>
      </c>
      <c r="G17" s="156"/>
      <c r="H17" s="154">
        <v>16.64</v>
      </c>
      <c r="I17" s="154">
        <v>16.64</v>
      </c>
      <c r="J17" s="155">
        <v>0</v>
      </c>
      <c r="K17" s="156"/>
      <c r="L17" s="367">
        <v>16.64</v>
      </c>
      <c r="M17" s="367">
        <v>16.64</v>
      </c>
      <c r="N17" s="368"/>
      <c r="O17" s="346"/>
      <c r="P17" s="157">
        <v>16.64</v>
      </c>
      <c r="Q17" s="157">
        <v>16.64</v>
      </c>
      <c r="R17" s="158">
        <v>1.7</v>
      </c>
      <c r="S17" s="158">
        <v>1.7</v>
      </c>
      <c r="T17" s="154">
        <v>0</v>
      </c>
      <c r="U17" s="159"/>
      <c r="V17" s="160">
        <v>1.7</v>
      </c>
      <c r="W17" s="158">
        <v>1.7</v>
      </c>
      <c r="X17" s="161">
        <v>0</v>
      </c>
      <c r="Y17" s="394"/>
      <c r="Z17" s="397">
        <v>1.7</v>
      </c>
      <c r="AA17" s="367">
        <v>1.7</v>
      </c>
      <c r="AB17" s="345"/>
      <c r="AC17" s="346"/>
      <c r="AD17" s="158">
        <v>1.7</v>
      </c>
      <c r="AE17" s="162">
        <v>1.7</v>
      </c>
      <c r="AF17" s="44"/>
      <c r="AG17" s="51"/>
      <c r="AH17" s="51"/>
    </row>
    <row r="18" spans="1:32" ht="15.75" customHeight="1">
      <c r="A18" s="43" t="s">
        <v>38</v>
      </c>
      <c r="B18" s="484" t="s">
        <v>28</v>
      </c>
      <c r="C18" s="485"/>
      <c r="D18" s="485"/>
      <c r="E18" s="485"/>
      <c r="F18" s="485"/>
      <c r="G18" s="485"/>
      <c r="H18" s="485"/>
      <c r="I18" s="485"/>
      <c r="J18" s="485"/>
      <c r="K18" s="485"/>
      <c r="L18" s="485"/>
      <c r="M18" s="485"/>
      <c r="N18" s="485"/>
      <c r="O18" s="485"/>
      <c r="P18" s="485"/>
      <c r="Q18" s="485"/>
      <c r="R18" s="485"/>
      <c r="S18" s="485"/>
      <c r="T18" s="485"/>
      <c r="U18" s="485"/>
      <c r="V18" s="485"/>
      <c r="W18" s="485"/>
      <c r="X18" s="485"/>
      <c r="Y18" s="485"/>
      <c r="Z18" s="485"/>
      <c r="AA18" s="485"/>
      <c r="AB18" s="485"/>
      <c r="AC18" s="485"/>
      <c r="AD18" s="485"/>
      <c r="AE18" s="486"/>
      <c r="AF18" s="44"/>
    </row>
    <row r="19" spans="1:36" ht="54" customHeight="1">
      <c r="A19" s="10" t="s">
        <v>35</v>
      </c>
      <c r="B19" s="163" t="s">
        <v>25</v>
      </c>
      <c r="C19" s="164" t="s">
        <v>30</v>
      </c>
      <c r="D19" s="78">
        <v>0.2809582337368264</v>
      </c>
      <c r="E19" s="165">
        <v>0.28537150102684566</v>
      </c>
      <c r="F19" s="166">
        <v>0.004413267290019285</v>
      </c>
      <c r="G19" s="167"/>
      <c r="H19" s="168">
        <v>0.2809582337368264</v>
      </c>
      <c r="I19" s="165">
        <v>0.2601443375550494</v>
      </c>
      <c r="J19" s="166">
        <v>-0.02081389618177698</v>
      </c>
      <c r="K19" s="167"/>
      <c r="L19" s="369">
        <v>0.281</v>
      </c>
      <c r="M19" s="370">
        <f>M20/M21</f>
        <v>0.3330572592371493</v>
      </c>
      <c r="N19" s="371">
        <f>M19-L19</f>
        <v>0.05205725923714927</v>
      </c>
      <c r="O19" s="347"/>
      <c r="P19" s="169">
        <v>0.2809582337368264</v>
      </c>
      <c r="Q19" s="169">
        <v>0.2809582337368264</v>
      </c>
      <c r="R19" s="170" t="s">
        <v>29</v>
      </c>
      <c r="S19" s="170" t="s">
        <v>29</v>
      </c>
      <c r="T19" s="133"/>
      <c r="U19" s="171"/>
      <c r="V19" s="172" t="s">
        <v>29</v>
      </c>
      <c r="W19" s="170" t="s">
        <v>29</v>
      </c>
      <c r="X19" s="139"/>
      <c r="Y19" s="398"/>
      <c r="Z19" s="401" t="s">
        <v>29</v>
      </c>
      <c r="AA19" s="391" t="s">
        <v>29</v>
      </c>
      <c r="AB19" s="384" t="s">
        <v>29</v>
      </c>
      <c r="AC19" s="347"/>
      <c r="AD19" s="170" t="s">
        <v>29</v>
      </c>
      <c r="AE19" s="173" t="s">
        <v>29</v>
      </c>
      <c r="AF19" s="44"/>
      <c r="AI19" s="15"/>
      <c r="AJ19" s="15"/>
    </row>
    <row r="20" spans="1:36" ht="33.75" customHeight="1">
      <c r="A20" s="10" t="s">
        <v>20</v>
      </c>
      <c r="B20" s="99" t="s">
        <v>47</v>
      </c>
      <c r="C20" s="164" t="s">
        <v>50</v>
      </c>
      <c r="D20" s="78">
        <v>289.23833333333334</v>
      </c>
      <c r="E20" s="165">
        <v>259.507</v>
      </c>
      <c r="F20" s="174">
        <v>-29.73133333333334</v>
      </c>
      <c r="G20" s="92"/>
      <c r="H20" s="93">
        <v>289.23833333333334</v>
      </c>
      <c r="I20" s="165">
        <v>267.222</v>
      </c>
      <c r="J20" s="174">
        <v>-22.016333333333364</v>
      </c>
      <c r="K20" s="92"/>
      <c r="L20" s="372">
        <v>273.4</v>
      </c>
      <c r="M20" s="373">
        <v>301.087</v>
      </c>
      <c r="N20" s="374">
        <f>M20-L20</f>
        <v>27.687000000000012</v>
      </c>
      <c r="O20" s="348"/>
      <c r="P20" s="94">
        <v>289.23833333333334</v>
      </c>
      <c r="Q20" s="94">
        <v>289.23833333333334</v>
      </c>
      <c r="R20" s="175" t="s">
        <v>29</v>
      </c>
      <c r="S20" s="175" t="s">
        <v>29</v>
      </c>
      <c r="T20" s="144"/>
      <c r="U20" s="176"/>
      <c r="V20" s="177" t="s">
        <v>29</v>
      </c>
      <c r="W20" s="175" t="s">
        <v>29</v>
      </c>
      <c r="X20" s="149"/>
      <c r="Y20" s="399"/>
      <c r="Z20" s="402" t="s">
        <v>29</v>
      </c>
      <c r="AA20" s="391" t="s">
        <v>29</v>
      </c>
      <c r="AB20" s="385" t="s">
        <v>29</v>
      </c>
      <c r="AC20" s="348"/>
      <c r="AD20" s="175" t="s">
        <v>29</v>
      </c>
      <c r="AE20" s="178" t="s">
        <v>29</v>
      </c>
      <c r="AF20" s="44"/>
      <c r="AI20" s="15"/>
      <c r="AJ20" s="15"/>
    </row>
    <row r="21" spans="1:36" ht="15.75">
      <c r="A21" s="9" t="s">
        <v>21</v>
      </c>
      <c r="B21" s="179" t="s">
        <v>48</v>
      </c>
      <c r="C21" s="152" t="s">
        <v>41</v>
      </c>
      <c r="D21" s="180">
        <v>1029.470927</v>
      </c>
      <c r="E21" s="181">
        <v>909.365508</v>
      </c>
      <c r="F21" s="182">
        <v>-120.1054190000001</v>
      </c>
      <c r="G21" s="183"/>
      <c r="H21" s="184">
        <v>1029.470927</v>
      </c>
      <c r="I21" s="181">
        <v>1027.2066750000001</v>
      </c>
      <c r="J21" s="182">
        <v>-2.264251999999942</v>
      </c>
      <c r="K21" s="183"/>
      <c r="L21" s="375">
        <v>973.3</v>
      </c>
      <c r="M21" s="376">
        <f>904.009721</f>
        <v>904.009721</v>
      </c>
      <c r="N21" s="377">
        <f>M21-L21</f>
        <v>-69.29027899999994</v>
      </c>
      <c r="O21" s="349"/>
      <c r="P21" s="185">
        <v>1029.470927</v>
      </c>
      <c r="Q21" s="185">
        <v>1029.470927</v>
      </c>
      <c r="R21" s="186" t="s">
        <v>29</v>
      </c>
      <c r="S21" s="186" t="s">
        <v>29</v>
      </c>
      <c r="T21" s="154"/>
      <c r="U21" s="187"/>
      <c r="V21" s="188" t="s">
        <v>29</v>
      </c>
      <c r="W21" s="186" t="s">
        <v>29</v>
      </c>
      <c r="X21" s="161"/>
      <c r="Y21" s="400"/>
      <c r="Z21" s="403" t="s">
        <v>29</v>
      </c>
      <c r="AA21" s="392" t="s">
        <v>29</v>
      </c>
      <c r="AB21" s="386" t="s">
        <v>29</v>
      </c>
      <c r="AC21" s="349"/>
      <c r="AD21" s="186" t="s">
        <v>29</v>
      </c>
      <c r="AE21" s="189" t="s">
        <v>29</v>
      </c>
      <c r="AF21" s="44"/>
      <c r="AI21" s="15"/>
      <c r="AJ21" s="16"/>
    </row>
    <row r="22" ht="19.5" customHeight="1"/>
  </sheetData>
  <sheetProtection/>
  <mergeCells count="28">
    <mergeCell ref="D4:E4"/>
    <mergeCell ref="V4:W4"/>
    <mergeCell ref="X4:X5"/>
    <mergeCell ref="J4:J5"/>
    <mergeCell ref="B7:AE7"/>
    <mergeCell ref="B14:AE14"/>
    <mergeCell ref="AB4:AB5"/>
    <mergeCell ref="AC4:AC5"/>
    <mergeCell ref="B18:AE18"/>
    <mergeCell ref="F4:F5"/>
    <mergeCell ref="G4:G5"/>
    <mergeCell ref="T4:T5"/>
    <mergeCell ref="U4:U5"/>
    <mergeCell ref="K4:K5"/>
    <mergeCell ref="C2:C5"/>
    <mergeCell ref="R4:S4"/>
    <mergeCell ref="H4:I4"/>
    <mergeCell ref="Y4:Y5"/>
    <mergeCell ref="A1:AE1"/>
    <mergeCell ref="D2:AE2"/>
    <mergeCell ref="D3:Q3"/>
    <mergeCell ref="R3:AE3"/>
    <mergeCell ref="B2:B5"/>
    <mergeCell ref="A2:A5"/>
    <mergeCell ref="L4:M4"/>
    <mergeCell ref="N4:N5"/>
    <mergeCell ref="O4:O5"/>
    <mergeCell ref="Z4:AA4"/>
  </mergeCells>
  <printOptions horizontalCentered="1"/>
  <pageMargins left="0.3937007874015748" right="0.3937007874015748" top="1.1811023622047245" bottom="0.3937007874015748" header="0.31496062992125984" footer="0.31496062992125984"/>
  <pageSetup fitToHeight="1" fitToWidth="1" horizontalDpi="600" verticalDpi="600" orientation="landscape" paperSize="9" scale="3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 Татьяна Геннадьевна</cp:lastModifiedBy>
  <cp:lastPrinted>2021-04-02T00:25:38Z</cp:lastPrinted>
  <dcterms:created xsi:type="dcterms:W3CDTF">1996-10-08T23:32:33Z</dcterms:created>
  <dcterms:modified xsi:type="dcterms:W3CDTF">2022-06-06T04:34:14Z</dcterms:modified>
  <cp:category/>
  <cp:version/>
  <cp:contentType/>
  <cp:contentStatus/>
</cp:coreProperties>
</file>