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90" yWindow="60" windowWidth="13260" windowHeight="11790"/>
  </bookViews>
  <sheets>
    <sheet name="раздел 1" sheetId="34" r:id="rId1"/>
    <sheet name="раздел 2" sheetId="35" r:id="rId2"/>
    <sheet name="раздел 3" sheetId="40" r:id="rId3"/>
    <sheet name="раздел 4" sheetId="43" r:id="rId4"/>
    <sheet name="раздел 5" sheetId="37" r:id="rId5"/>
  </sheets>
  <definedNames>
    <definedName name="_xlnm.Print_Area" localSheetId="1">'раздел 2'!$A$1:$AH$31</definedName>
    <definedName name="_xlnm.Print_Area" localSheetId="2">'раздел 3'!$A$1:$J$30</definedName>
    <definedName name="_xlnm.Print_Area" localSheetId="3">'раздел 4'!$A$1:$G$7</definedName>
    <definedName name="_xlnm.Print_Area" localSheetId="4">'раздел 5'!$A$1:$K$21</definedName>
  </definedNames>
  <calcPr calcId="145621"/>
</workbook>
</file>

<file path=xl/calcChain.xml><?xml version="1.0" encoding="utf-8"?>
<calcChain xmlns="http://schemas.openxmlformats.org/spreadsheetml/2006/main">
  <c r="I14" i="40" l="1"/>
  <c r="I9" i="40"/>
  <c r="H14" i="40"/>
  <c r="H9" i="40"/>
  <c r="E14" i="40"/>
  <c r="E9" i="40"/>
  <c r="I13" i="40" l="1"/>
  <c r="I12" i="40"/>
  <c r="I11" i="40"/>
  <c r="I8" i="40"/>
  <c r="I7" i="40"/>
  <c r="J17" i="37" l="1"/>
  <c r="J16" i="37"/>
  <c r="J10" i="37"/>
  <c r="J9" i="37"/>
  <c r="J13" i="37"/>
  <c r="J12" i="37"/>
  <c r="F21" i="37"/>
  <c r="F20" i="37"/>
  <c r="F17" i="37"/>
  <c r="F16" i="37"/>
  <c r="F15" i="37"/>
  <c r="F13" i="37"/>
  <c r="F12" i="37"/>
  <c r="F10" i="37"/>
  <c r="F9" i="37"/>
  <c r="E19" i="37"/>
  <c r="AJ13" i="35" l="1"/>
  <c r="AJ12" i="35" s="1"/>
  <c r="AJ19" i="35"/>
  <c r="R31" i="35"/>
  <c r="Q31" i="35"/>
  <c r="D19" i="37" l="1"/>
  <c r="F19" i="37" s="1"/>
  <c r="D11" i="37"/>
  <c r="F11" i="37" s="1"/>
  <c r="E6" i="37"/>
  <c r="F6" i="37" s="1"/>
  <c r="G6" i="37" s="1"/>
  <c r="I6" i="37" s="1"/>
  <c r="J6" i="37" s="1"/>
  <c r="K6" i="37" s="1"/>
  <c r="D8" i="37" l="1"/>
  <c r="F8" i="37" s="1"/>
  <c r="AF9" i="35" l="1"/>
  <c r="AG9" i="35"/>
  <c r="AG31" i="35" s="1"/>
  <c r="AI31" i="35" s="1"/>
  <c r="AH9" i="35"/>
  <c r="AI9" i="35"/>
  <c r="AI10" i="35"/>
  <c r="AF12" i="35"/>
  <c r="AG12" i="35"/>
  <c r="AH12" i="35"/>
  <c r="AI13" i="35"/>
  <c r="AI12" i="35" s="1"/>
  <c r="AF15" i="35"/>
  <c r="AG15" i="35"/>
  <c r="AG18" i="35" s="1"/>
  <c r="AH15" i="35"/>
  <c r="AH18" i="35" s="1"/>
  <c r="AI15" i="35"/>
  <c r="AI18" i="35" s="1"/>
  <c r="AI16" i="35"/>
  <c r="AF18" i="35"/>
  <c r="AG19" i="35"/>
  <c r="AH19" i="35"/>
  <c r="AI20" i="35"/>
  <c r="AI19" i="35" s="1"/>
  <c r="AI21" i="35"/>
  <c r="AI22" i="35"/>
  <c r="AI23" i="35"/>
  <c r="AF24" i="35"/>
  <c r="AG24" i="35"/>
  <c r="AH24" i="35"/>
  <c r="AI24" i="35"/>
  <c r="AF27" i="35"/>
  <c r="AG27" i="35"/>
  <c r="AH27" i="35"/>
  <c r="AI27" i="35"/>
  <c r="AF31" i="35"/>
  <c r="AH31" i="35"/>
  <c r="L9" i="35"/>
  <c r="M9" i="35"/>
  <c r="N9" i="35"/>
  <c r="O10" i="35"/>
  <c r="O9" i="35" s="1"/>
  <c r="O15" i="35" s="1"/>
  <c r="O18" i="35" s="1"/>
  <c r="M12" i="35"/>
  <c r="N12" i="35"/>
  <c r="L13" i="35"/>
  <c r="L12" i="35" s="1"/>
  <c r="O13" i="35"/>
  <c r="O12" i="35" s="1"/>
  <c r="L15" i="35"/>
  <c r="L18" i="35" s="1"/>
  <c r="M15" i="35"/>
  <c r="M18" i="35" s="1"/>
  <c r="N15" i="35"/>
  <c r="N18" i="35" s="1"/>
  <c r="O16" i="35"/>
  <c r="L19" i="35"/>
  <c r="M19" i="35"/>
  <c r="N19" i="35"/>
  <c r="O20" i="35"/>
  <c r="O19" i="35" s="1"/>
  <c r="O22" i="35"/>
  <c r="O23" i="35"/>
  <c r="L24" i="35"/>
  <c r="M24" i="35"/>
  <c r="N24" i="35"/>
  <c r="O24" i="35"/>
  <c r="L27" i="35"/>
  <c r="M27" i="35"/>
  <c r="N27" i="35"/>
  <c r="O27" i="35"/>
  <c r="L31" i="35"/>
  <c r="M31" i="35"/>
  <c r="N31" i="35"/>
  <c r="O31" i="35"/>
  <c r="AF7" i="35" l="1"/>
  <c r="AG7" i="35" s="1"/>
  <c r="AH7" i="35" s="1"/>
  <c r="AI7" i="35" s="1"/>
  <c r="AK7" i="35" s="1"/>
  <c r="AL7" i="35" s="1"/>
  <c r="AM7" i="35" s="1"/>
  <c r="AN7" i="35" s="1"/>
  <c r="AO7" i="35" s="1"/>
  <c r="AP7" i="35" s="1"/>
  <c r="AQ7" i="35" s="1"/>
  <c r="P9" i="35" l="1"/>
  <c r="P13" i="35"/>
  <c r="P12" i="35" s="1"/>
  <c r="P19" i="35"/>
  <c r="P24" i="35"/>
  <c r="P27" i="35"/>
  <c r="P15" i="35" l="1"/>
  <c r="P18" i="35" s="1"/>
  <c r="P31" i="35"/>
  <c r="AC7" i="35"/>
  <c r="AD7" i="35" s="1"/>
  <c r="AE7" i="35" s="1"/>
  <c r="H27" i="35"/>
  <c r="H24" i="35"/>
  <c r="H19" i="35"/>
  <c r="H13" i="35"/>
  <c r="H12" i="35"/>
  <c r="H9" i="35"/>
  <c r="H31" i="35" s="1"/>
  <c r="I7" i="35"/>
  <c r="J7" i="35" s="1"/>
  <c r="K7" i="35" s="1"/>
  <c r="H15" i="35" l="1"/>
  <c r="H18" i="35" s="1"/>
  <c r="AM21" i="35" l="1"/>
  <c r="AU10" i="35"/>
  <c r="AT10" i="35"/>
  <c r="AV10" i="35" l="1"/>
  <c r="AV9" i="35" s="1"/>
  <c r="AU23" i="35" l="1"/>
  <c r="AU22" i="35"/>
  <c r="AU21" i="35"/>
  <c r="AU20" i="35"/>
  <c r="AU16" i="35"/>
  <c r="AU13" i="35"/>
  <c r="AU19" i="35"/>
  <c r="AT23" i="35"/>
  <c r="AV23" i="35" s="1"/>
  <c r="AT22" i="35"/>
  <c r="AT21" i="35"/>
  <c r="AT20" i="35"/>
  <c r="AT16" i="35"/>
  <c r="AT13" i="35"/>
  <c r="AV22" i="35" l="1"/>
  <c r="AV13" i="35"/>
  <c r="AV16" i="35"/>
  <c r="AT19" i="35"/>
  <c r="AV20" i="35"/>
  <c r="AV21" i="35"/>
  <c r="H15" i="37" l="1"/>
  <c r="J15" i="37" s="1"/>
  <c r="H11" i="37"/>
  <c r="J11" i="37" s="1"/>
  <c r="H8" i="37"/>
  <c r="J8" i="37" s="1"/>
  <c r="AV19" i="35"/>
  <c r="E19" i="35"/>
  <c r="AU12" i="35"/>
  <c r="AV12" i="35"/>
  <c r="AT12" i="35"/>
  <c r="AU9" i="35"/>
  <c r="AV15" i="35"/>
  <c r="AT9" i="35"/>
  <c r="AT31" i="35" s="1"/>
  <c r="AV27" i="35"/>
  <c r="AV24" i="35"/>
  <c r="AT7" i="35"/>
  <c r="AU7" i="35" s="1"/>
  <c r="AV7" i="35" s="1"/>
  <c r="AA21" i="35"/>
  <c r="F22" i="35"/>
  <c r="F23" i="35"/>
  <c r="E22" i="35"/>
  <c r="G22" i="35" s="1"/>
  <c r="E23" i="35"/>
  <c r="G23" i="35" s="1"/>
  <c r="Z19" i="35"/>
  <c r="Y19" i="35"/>
  <c r="AA22" i="35"/>
  <c r="AA23" i="35"/>
  <c r="AA16" i="35"/>
  <c r="AA10" i="35"/>
  <c r="AA9" i="35" s="1"/>
  <c r="Z9" i="35"/>
  <c r="Z31" i="35" s="1"/>
  <c r="Y9" i="35"/>
  <c r="Y15" i="35" s="1"/>
  <c r="Y18" i="35" s="1"/>
  <c r="G10" i="35"/>
  <c r="G9" i="35" s="1"/>
  <c r="F9" i="35"/>
  <c r="F15" i="35" s="1"/>
  <c r="E9" i="35"/>
  <c r="E31" i="35" s="1"/>
  <c r="F16" i="35"/>
  <c r="G20" i="35"/>
  <c r="G19" i="35" s="1"/>
  <c r="X19" i="35"/>
  <c r="X13" i="35"/>
  <c r="X12" i="35" s="1"/>
  <c r="AQ27" i="35"/>
  <c r="AP27" i="35"/>
  <c r="AO27" i="35"/>
  <c r="AN27" i="35"/>
  <c r="AM27" i="35"/>
  <c r="AL27" i="35"/>
  <c r="AK27" i="35"/>
  <c r="AJ27" i="35"/>
  <c r="AA27" i="35"/>
  <c r="Z27" i="35"/>
  <c r="Y27" i="35"/>
  <c r="X27" i="35"/>
  <c r="AQ24" i="35"/>
  <c r="AP24" i="35"/>
  <c r="AO24" i="35"/>
  <c r="AN24" i="35"/>
  <c r="AM24" i="35"/>
  <c r="AL24" i="35"/>
  <c r="AK24" i="35"/>
  <c r="AJ24" i="35"/>
  <c r="AA24" i="35"/>
  <c r="Z24" i="35"/>
  <c r="Y24" i="35"/>
  <c r="X24" i="35"/>
  <c r="AQ23" i="35"/>
  <c r="AN23" i="35"/>
  <c r="AM23" i="35"/>
  <c r="AQ22" i="35"/>
  <c r="AN22" i="35"/>
  <c r="AM22" i="35"/>
  <c r="AQ20" i="35"/>
  <c r="AQ19" i="35" s="1"/>
  <c r="AN20" i="35"/>
  <c r="AN19" i="35"/>
  <c r="AM20" i="35"/>
  <c r="AM19" i="35" s="1"/>
  <c r="AA20" i="35"/>
  <c r="AA19" i="35"/>
  <c r="AP19" i="35"/>
  <c r="AO19" i="35"/>
  <c r="AL19" i="35"/>
  <c r="AK19" i="35"/>
  <c r="AQ16" i="35"/>
  <c r="AN16" i="35"/>
  <c r="AM16" i="35"/>
  <c r="AP13" i="35"/>
  <c r="AP12" i="35" s="1"/>
  <c r="AO13" i="35"/>
  <c r="AM13" i="35"/>
  <c r="AM12" i="35" s="1"/>
  <c r="AA13" i="35"/>
  <c r="AA12" i="35" s="1"/>
  <c r="AL12" i="35"/>
  <c r="AL31" i="35" s="1"/>
  <c r="AK12" i="35"/>
  <c r="AK31" i="35" s="1"/>
  <c r="Z12" i="35"/>
  <c r="Y12" i="35"/>
  <c r="AQ10" i="35"/>
  <c r="AQ9" i="35" s="1"/>
  <c r="AQ15" i="35" s="1"/>
  <c r="AN10" i="35"/>
  <c r="AN9" i="35" s="1"/>
  <c r="AN15" i="35" s="1"/>
  <c r="AM10" i="35"/>
  <c r="AM9" i="35" s="1"/>
  <c r="AM15" i="35" s="1"/>
  <c r="AP9" i="35"/>
  <c r="AP15" i="35" s="1"/>
  <c r="AP18" i="35" s="1"/>
  <c r="AO9" i="35"/>
  <c r="AO15" i="35" s="1"/>
  <c r="AO18" i="35" s="1"/>
  <c r="AL9" i="35"/>
  <c r="AL15" i="35" s="1"/>
  <c r="AL18" i="35" s="1"/>
  <c r="AK9" i="35"/>
  <c r="AK15" i="35" s="1"/>
  <c r="AK18" i="35" s="1"/>
  <c r="AJ9" i="35"/>
  <c r="X9" i="35"/>
  <c r="X31" i="35"/>
  <c r="AN31" i="35" s="1"/>
  <c r="S27" i="35"/>
  <c r="R27" i="35"/>
  <c r="Q27" i="35"/>
  <c r="S24" i="35"/>
  <c r="R24" i="35"/>
  <c r="Q24" i="35"/>
  <c r="S23" i="35"/>
  <c r="S22" i="35"/>
  <c r="S20" i="35"/>
  <c r="S19" i="35" s="1"/>
  <c r="R19" i="35"/>
  <c r="Q19" i="35"/>
  <c r="S16" i="35"/>
  <c r="S13" i="35"/>
  <c r="S12" i="35" s="1"/>
  <c r="R12" i="35"/>
  <c r="Q12" i="35"/>
  <c r="S10" i="35"/>
  <c r="S9" i="35"/>
  <c r="S15" i="35" s="1"/>
  <c r="R9" i="35"/>
  <c r="R15" i="35" s="1"/>
  <c r="R18" i="35" s="1"/>
  <c r="Q9" i="35"/>
  <c r="Q15" i="35" s="1"/>
  <c r="Q18" i="35" s="1"/>
  <c r="W27" i="35"/>
  <c r="V27" i="35"/>
  <c r="U27" i="35"/>
  <c r="W24" i="35"/>
  <c r="V24" i="35"/>
  <c r="U24" i="35"/>
  <c r="W23" i="35"/>
  <c r="W22" i="35"/>
  <c r="W20" i="35"/>
  <c r="W19" i="35"/>
  <c r="V19" i="35"/>
  <c r="U19" i="35"/>
  <c r="W16" i="35"/>
  <c r="V13" i="35"/>
  <c r="V12" i="35" s="1"/>
  <c r="U13" i="35"/>
  <c r="U12" i="35" s="1"/>
  <c r="W10" i="35"/>
  <c r="W9" i="35" s="1"/>
  <c r="W15" i="35" s="1"/>
  <c r="V9" i="35"/>
  <c r="V15" i="35" s="1"/>
  <c r="V18" i="35" s="1"/>
  <c r="U9" i="35"/>
  <c r="U15" i="35" s="1"/>
  <c r="U18" i="35" s="1"/>
  <c r="E12" i="35"/>
  <c r="T23" i="35"/>
  <c r="T22" i="35"/>
  <c r="T20" i="35"/>
  <c r="T19" i="35" s="1"/>
  <c r="T16" i="35"/>
  <c r="T10" i="35"/>
  <c r="T9" i="35" s="1"/>
  <c r="T15" i="35" s="1"/>
  <c r="T27" i="35"/>
  <c r="T24" i="35"/>
  <c r="G27" i="35"/>
  <c r="F27" i="35"/>
  <c r="E27" i="35"/>
  <c r="G24" i="35"/>
  <c r="F24" i="35"/>
  <c r="E24" i="35"/>
  <c r="D27" i="35"/>
  <c r="D24" i="35"/>
  <c r="D19" i="35"/>
  <c r="D13" i="35"/>
  <c r="D12" i="35"/>
  <c r="D9" i="35"/>
  <c r="D31" i="35" s="1"/>
  <c r="T31" i="35" s="1"/>
  <c r="B7" i="35"/>
  <c r="C7" i="35"/>
  <c r="D7" i="35"/>
  <c r="E7" i="35" s="1"/>
  <c r="F7" i="35" s="1"/>
  <c r="G7" i="35" s="1"/>
  <c r="M7" i="35" s="1"/>
  <c r="N7" i="35" s="1"/>
  <c r="O7" i="35" s="1"/>
  <c r="Q7" i="35" s="1"/>
  <c r="R7" i="35" s="1"/>
  <c r="S7" i="35" s="1"/>
  <c r="T7" i="35" s="1"/>
  <c r="U7" i="35" s="1"/>
  <c r="V7" i="35" s="1"/>
  <c r="W7" i="35" s="1"/>
  <c r="X7" i="35" s="1"/>
  <c r="Y7" i="35" s="1"/>
  <c r="Z7" i="35" s="1"/>
  <c r="AA7" i="35" s="1"/>
  <c r="F12" i="35"/>
  <c r="F19" i="35"/>
  <c r="G13" i="35"/>
  <c r="G12" i="35" s="1"/>
  <c r="AJ15" i="35" l="1"/>
  <c r="AJ18" i="35" s="1"/>
  <c r="AJ31" i="35"/>
  <c r="AO31" i="35"/>
  <c r="Z15" i="35"/>
  <c r="Z18" i="35" s="1"/>
  <c r="E15" i="35"/>
  <c r="E18" i="35" s="1"/>
  <c r="S18" i="35"/>
  <c r="V31" i="35"/>
  <c r="AM18" i="35"/>
  <c r="AT27" i="35"/>
  <c r="AT24" i="35"/>
  <c r="AU27" i="35"/>
  <c r="AU24" i="35"/>
  <c r="AQ18" i="35"/>
  <c r="W18" i="35"/>
  <c r="AQ13" i="35"/>
  <c r="AQ12" i="35" s="1"/>
  <c r="AN18" i="35"/>
  <c r="AN13" i="35"/>
  <c r="AN12" i="35" s="1"/>
  <c r="T18" i="35"/>
  <c r="G15" i="35"/>
  <c r="AU15" i="35"/>
  <c r="AU18" i="35" s="1"/>
  <c r="AU31" i="35"/>
  <c r="AV31" i="35" s="1"/>
  <c r="AM31" i="35"/>
  <c r="AV18" i="35"/>
  <c r="Y31" i="35"/>
  <c r="AA31" i="35" s="1"/>
  <c r="U31" i="35"/>
  <c r="W31" i="35" s="1"/>
  <c r="F18" i="35"/>
  <c r="T13" i="35"/>
  <c r="T12" i="35" s="1"/>
  <c r="AT15" i="35"/>
  <c r="AT18" i="35" s="1"/>
  <c r="AO12" i="35"/>
  <c r="AA15" i="35"/>
  <c r="AA18" i="35" s="1"/>
  <c r="D15" i="35"/>
  <c r="D18" i="35" s="1"/>
  <c r="X15" i="35"/>
  <c r="X18" i="35" s="1"/>
  <c r="G16" i="35"/>
  <c r="F31" i="35"/>
  <c r="G31" i="35" s="1"/>
  <c r="W13" i="35"/>
  <c r="W12" i="35" s="1"/>
  <c r="AP31" i="35"/>
  <c r="AQ31" i="35" s="1"/>
  <c r="S31" i="35"/>
  <c r="G18" i="35" l="1"/>
</calcChain>
</file>

<file path=xl/sharedStrings.xml><?xml version="1.0" encoding="utf-8"?>
<sst xmlns="http://schemas.openxmlformats.org/spreadsheetml/2006/main" count="324" uniqueCount="144">
  <si>
    <t>Срок реализации мероприятия, лет</t>
  </si>
  <si>
    <t>Наименование показателя</t>
  </si>
  <si>
    <t>тыс. руб.</t>
  </si>
  <si>
    <t>%</t>
  </si>
  <si>
    <t>Участок Анюйск</t>
  </si>
  <si>
    <t>1.</t>
  </si>
  <si>
    <t>1.1.</t>
  </si>
  <si>
    <t>1.2.</t>
  </si>
  <si>
    <t>1.3.</t>
  </si>
  <si>
    <t>2.</t>
  </si>
  <si>
    <t>2.1.</t>
  </si>
  <si>
    <t>2.3.</t>
  </si>
  <si>
    <t>Участок Билибино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</si>
  <si>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</si>
  <si>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</si>
  <si>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</si>
  <si>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</si>
  <si>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</si>
  <si>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</si>
  <si>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</si>
  <si>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1.1</t>
  </si>
  <si>
    <t>1.2</t>
  </si>
  <si>
    <t>2.1</t>
  </si>
  <si>
    <t>ед./км</t>
  </si>
  <si>
    <t>Показатели качества очистки сточных вод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</si>
  <si>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</si>
  <si>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</si>
  <si>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надежности и бесперебойности водоотведения</t>
  </si>
  <si>
    <t>Показатели эффективности использования ресурсов</t>
  </si>
  <si>
    <t>-</t>
  </si>
  <si>
    <t>кВт.ч/ куб.м</t>
  </si>
  <si>
    <t>* План мероприятий, направленных на улучшение качества очистки сточных вод, организацией не представлен</t>
  </si>
  <si>
    <t>ед.</t>
  </si>
  <si>
    <t>I</t>
  </si>
  <si>
    <t>2.2</t>
  </si>
  <si>
    <t>1</t>
  </si>
  <si>
    <t>2</t>
  </si>
  <si>
    <t>II</t>
  </si>
  <si>
    <t>III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</si>
  <si>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</si>
  <si>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</si>
  <si>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>тыс.куб.м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</si>
  <si>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</si>
  <si>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</si>
  <si>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количество аварий и засоров на канализационных сетях</t>
  </si>
  <si>
    <t>протяженность канализационных сетей</t>
  </si>
  <si>
    <t>км.</t>
  </si>
  <si>
    <t>общее количество электрической энергии, потребляемой в технологическом процессе транспортировки сточных вод</t>
  </si>
  <si>
    <t>общий объем транспортируемых сточных вод</t>
  </si>
  <si>
    <t>Значение показателя</t>
  </si>
  <si>
    <t>тыс.кВт.ч</t>
  </si>
  <si>
    <t>Раздел 1.  Паспорт производственной программы</t>
  </si>
  <si>
    <t>МП ЖКХ Билибинского муниципального района</t>
  </si>
  <si>
    <t>Комитет государственного регулирования цен и тарифов Чукотского автономного округа</t>
  </si>
  <si>
    <t>689450, Чукотский автономный округ, г. Билибино, ул. Геологов д. 1а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</si>
  <si>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</si>
  <si>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</si>
  <si>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</si>
  <si>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</si>
  <si>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</si>
  <si>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</si>
  <si>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№    п/п</t>
  </si>
  <si>
    <t xml:space="preserve">Наименование показателей   </t>
  </si>
  <si>
    <t>Единицы измерения</t>
  </si>
  <si>
    <t>Показатели производственной деятельности</t>
  </si>
  <si>
    <t>куб.м</t>
  </si>
  <si>
    <t>3.</t>
  </si>
  <si>
    <t>3.1</t>
  </si>
  <si>
    <t>3.2</t>
  </si>
  <si>
    <t>4.</t>
  </si>
  <si>
    <t>5.</t>
  </si>
  <si>
    <t>план</t>
  </si>
  <si>
    <t>факт</t>
  </si>
  <si>
    <t>год</t>
  </si>
  <si>
    <t>1 полугодие</t>
  </si>
  <si>
    <t>2 полугодие</t>
  </si>
  <si>
    <t>участок Билибино</t>
  </si>
  <si>
    <t>участок Анюйск</t>
  </si>
  <si>
    <t>Прием сточных вод</t>
  </si>
  <si>
    <t>в пределах норматива по объему</t>
  </si>
  <si>
    <t>сверх норматива по объему</t>
  </si>
  <si>
    <t>1.1.1</t>
  </si>
  <si>
    <t>1.1.2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</si>
  <si>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</si>
  <si>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</si>
  <si>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</si>
  <si>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</si>
  <si>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</si>
  <si>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1.3.1</t>
  </si>
  <si>
    <t>1.3.2</t>
  </si>
  <si>
    <t>Объем транспортируемых сточных вод</t>
  </si>
  <si>
    <t>Объем сточных вод, поступивших на очистные сооружения</t>
  </si>
  <si>
    <t>Объем обезвоженного осадка сточных вод</t>
  </si>
  <si>
    <t>от собственных производств</t>
  </si>
  <si>
    <t>неучтенный приток сточных вод</t>
  </si>
  <si>
    <t>1.3.3</t>
  </si>
  <si>
    <t>1.3.3.1</t>
  </si>
  <si>
    <t>1.3.3.2</t>
  </si>
  <si>
    <t>1.3.3.3</t>
  </si>
  <si>
    <t xml:space="preserve">  населения</t>
  </si>
  <si>
    <t xml:space="preserve">  бюджетных организаций</t>
  </si>
  <si>
    <t xml:space="preserve">  прочих потребителей</t>
  </si>
  <si>
    <t>Сброшенные воды без очистки</t>
  </si>
  <si>
    <t>Объем сточных вод, принятых у потребителей - всего, в том числе:</t>
  </si>
  <si>
    <t>По категориям потребителей - всего, в том числе:</t>
  </si>
  <si>
    <t>от потребителей, всего, в том числе:</t>
  </si>
  <si>
    <t>на собственные очистные сооружения</t>
  </si>
  <si>
    <t>другим организациям</t>
  </si>
  <si>
    <t>объем сточных вод, прошедших очистку</t>
  </si>
  <si>
    <t>сбросы сточных вод в пределах нормативов и лимитов</t>
  </si>
  <si>
    <t xml:space="preserve">        городского</t>
  </si>
  <si>
    <t xml:space="preserve">        сельского</t>
  </si>
  <si>
    <t>ФАКТ</t>
  </si>
  <si>
    <t xml:space="preserve">Раздел 2. Баланс водоотведения </t>
  </si>
  <si>
    <t>2019 год</t>
  </si>
  <si>
    <t>2020 год</t>
  </si>
  <si>
    <t>2021 год</t>
  </si>
  <si>
    <t>2023 год</t>
  </si>
  <si>
    <r>
      <t xml:space="preserve">Раздел 3. Перечень плановых мероприятий по ремонту объектов централизованных систем </t>
    </r>
    <r>
      <rPr>
        <b/>
        <sz val="12"/>
        <rFont val="Times New Roman"/>
        <family val="1"/>
        <charset val="204"/>
      </rPr>
      <t>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</t>
    </r>
  </si>
  <si>
    <r>
      <t>3.1. План мероприятий по ремонту объектов централизованных систе</t>
    </r>
    <r>
      <rPr>
        <b/>
        <sz val="12"/>
        <rFont val="Times New Roman"/>
        <family val="1"/>
        <charset val="204"/>
      </rPr>
      <t>м водоотведения</t>
    </r>
  </si>
  <si>
    <t>Ремонт участка канализационной сети</t>
  </si>
  <si>
    <t>3.2. План мероприятий, направленных на улучшение качества очистки сточных вод*</t>
  </si>
  <si>
    <t>3.3. План мероприятий по энергосбережению и повышению энергетической эффективности*</t>
  </si>
  <si>
    <t>Раздел 4. Объем финансовых потребностей, необходимых для реализации производственной программы</t>
  </si>
  <si>
    <t>ПЛАН</t>
  </si>
  <si>
    <t>Отклонение 
(- не использовано, + перерасход)</t>
  </si>
  <si>
    <t>Причины отклонения</t>
  </si>
  <si>
    <t>Раздел 5. Плановые показатели надежности, качества, энергетической эффективности объектов централизованных систем водоотведения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</si>
  <si>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</si>
  <si>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показатель надежности и бесперебойности централизованной системы водоотведения</t>
  </si>
  <si>
    <t>(должность)</t>
  </si>
  <si>
    <t>(ФИО, подпись)</t>
  </si>
  <si>
    <t>* План мероприятий по энергосбережению и повышению энергетической эффективности организацией не представлен</t>
  </si>
  <si>
    <t xml:space="preserve">Отклонение </t>
  </si>
  <si>
    <t>Свод</t>
  </si>
  <si>
    <t>Руководитель организации</t>
  </si>
  <si>
    <t>2.2.</t>
  </si>
  <si>
    <t>в сфере водоотведения МП ЖКХ Билибинского муниципального района за 2023 год</t>
  </si>
  <si>
    <t>С.И. Брычаев</t>
  </si>
  <si>
    <t>В связи с отсутствием нормативов допустимых сбросов для объектов III категории опасности. Выявить несоответствие не представляется возможным (письмо прилагаем).</t>
  </si>
  <si>
    <t>Пробы отобраны согласно рабочей программе.</t>
  </si>
  <si>
    <t>Замена кан. трубопровода под зданием МКД по адресу ул. Октябрьская д.2</t>
  </si>
  <si>
    <t>Замена кан. трубопровода от ТК-112 до ТК-110</t>
  </si>
  <si>
    <t>Замена кан. трубопровода от ТК-101 до ТК-102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</si>
</sst>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#,##0.000"/>
  </numFmts>
  <fonts count="27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color rgb="FFFF0000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5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6" fillId="0" borderId="0"/>
  </cellStyleXfs>
  <cellXfs count="317">
    <xf numFmtId="0" fontId="0" fillId="0" borderId="0" xfId="0"/>
    <xf numFmtId="0" fontId="8" fillId="0" borderId="0" xfId="0" applyFont="1"/>
    <xf numFmtId="0" fontId="2" fillId="0" borderId="0" xfId="3" applyFont="1" applyBorder="1" applyAlignment="1">
      <alignment horizontal="center"/>
    </xf>
    <xf numFmtId="0" fontId="2" fillId="0" borderId="0" xfId="3" applyFont="1" applyBorder="1"/>
    <xf numFmtId="0" fontId="2" fillId="0" borderId="1" xfId="3" applyFont="1" applyBorder="1" applyAlignment="1"/>
    <xf numFmtId="0" fontId="2" fillId="0" borderId="0" xfId="3" applyFont="1" applyBorder="1" applyAlignment="1">
      <alignment horizontal="left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left" vertical="center" wrapText="1"/>
    </xf>
    <xf numFmtId="0" fontId="5" fillId="0" borderId="0" xfId="0" applyFont="1" applyFill="1"/>
    <xf numFmtId="164" fontId="5" fillId="0" borderId="0" xfId="0" applyNumberFormat="1" applyFont="1" applyFill="1"/>
    <xf numFmtId="0" fontId="7" fillId="0" borderId="9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49" fontId="7" fillId="0" borderId="12" xfId="0" applyNumberFormat="1" applyFont="1" applyBorder="1" applyAlignment="1">
      <alignment horizontal="center" vertical="center" wrapText="1"/>
    </xf>
    <xf numFmtId="164" fontId="2" fillId="2" borderId="3" xfId="3" applyNumberFormat="1" applyFont="1" applyFill="1" applyBorder="1" applyAlignment="1">
      <alignment horizontal="center" vertical="center" wrapText="1"/>
    </xf>
    <xf numFmtId="0" fontId="7" fillId="0" borderId="0" xfId="6" applyFont="1"/>
    <xf numFmtId="0" fontId="11" fillId="0" borderId="0" xfId="6" applyFont="1"/>
    <xf numFmtId="0" fontId="7" fillId="0" borderId="1" xfId="6" applyFont="1" applyBorder="1" applyAlignment="1">
      <alignment horizontal="left" vertical="center" wrapText="1"/>
    </xf>
    <xf numFmtId="0" fontId="7" fillId="0" borderId="0" xfId="6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/>
    </xf>
    <xf numFmtId="0" fontId="9" fillId="0" borderId="0" xfId="6" applyFont="1"/>
    <xf numFmtId="0" fontId="2" fillId="0" borderId="0" xfId="3" applyFont="1" applyBorder="1" applyAlignment="1">
      <alignment horizontal="left"/>
    </xf>
    <xf numFmtId="0" fontId="9" fillId="0" borderId="0" xfId="6" applyFont="1" applyBorder="1" applyAlignment="1">
      <alignment horizontal="left"/>
    </xf>
    <xf numFmtId="0" fontId="2" fillId="0" borderId="1" xfId="3" applyFont="1" applyBorder="1" applyAlignment="1">
      <alignment horizontal="left" vertical="center"/>
    </xf>
    <xf numFmtId="0" fontId="13" fillId="0" borderId="0" xfId="0" applyFont="1"/>
    <xf numFmtId="0" fontId="13" fillId="0" borderId="17" xfId="0" applyFont="1" applyBorder="1" applyAlignment="1">
      <alignment horizontal="center" vertical="center" wrapText="1" shrinkToFi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left" vertical="top" wrapText="1"/>
    </xf>
    <xf numFmtId="164" fontId="13" fillId="0" borderId="9" xfId="0" applyNumberFormat="1" applyFont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left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5" fontId="13" fillId="0" borderId="15" xfId="0" applyNumberFormat="1" applyFont="1" applyBorder="1" applyAlignment="1">
      <alignment horizontal="center" vertical="top" wrapText="1"/>
    </xf>
    <xf numFmtId="165" fontId="4" fillId="0" borderId="18" xfId="0" applyNumberFormat="1" applyFont="1" applyBorder="1" applyAlignment="1">
      <alignment horizontal="center" vertical="center" wrapText="1"/>
    </xf>
    <xf numFmtId="165" fontId="13" fillId="0" borderId="18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5" fontId="13" fillId="0" borderId="15" xfId="0" applyNumberFormat="1" applyFont="1" applyBorder="1" applyAlignment="1">
      <alignment horizontal="center" vertical="center" wrapText="1"/>
    </xf>
    <xf numFmtId="165" fontId="13" fillId="0" borderId="19" xfId="0" applyNumberFormat="1" applyFont="1" applyBorder="1" applyAlignment="1">
      <alignment horizontal="center" vertical="center" wrapText="1"/>
    </xf>
    <xf numFmtId="165" fontId="13" fillId="0" borderId="20" xfId="0" applyNumberFormat="1" applyFont="1" applyBorder="1" applyAlignment="1">
      <alignment horizontal="center" vertical="top" wrapText="1"/>
    </xf>
    <xf numFmtId="165" fontId="4" fillId="0" borderId="21" xfId="0" applyNumberFormat="1" applyFont="1" applyBorder="1" applyAlignment="1">
      <alignment horizontal="center" vertical="center" wrapText="1"/>
    </xf>
    <xf numFmtId="165" fontId="13" fillId="0" borderId="21" xfId="0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165" fontId="13" fillId="0" borderId="22" xfId="0" applyNumberFormat="1" applyFont="1" applyBorder="1" applyAlignment="1">
      <alignment horizontal="center" vertical="center" wrapText="1"/>
    </xf>
    <xf numFmtId="165" fontId="13" fillId="0" borderId="23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top" wrapText="1"/>
    </xf>
    <xf numFmtId="165" fontId="4" fillId="0" borderId="24" xfId="0" applyNumberFormat="1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165" fontId="13" fillId="0" borderId="14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0" xfId="0" applyFont="1"/>
    <xf numFmtId="165" fontId="13" fillId="2" borderId="15" xfId="0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0" fontId="2" fillId="0" borderId="28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164" fontId="2" fillId="0" borderId="1" xfId="3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0" fontId="13" fillId="0" borderId="29" xfId="0" applyFont="1" applyBorder="1"/>
    <xf numFmtId="0" fontId="8" fillId="0" borderId="1" xfId="0" applyFont="1" applyBorder="1"/>
    <xf numFmtId="0" fontId="2" fillId="0" borderId="1" xfId="3" applyFont="1" applyBorder="1" applyAlignment="1">
      <alignment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9" xfId="0" applyFont="1" applyBorder="1"/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5" fillId="0" borderId="29" xfId="0" applyFont="1" applyBorder="1"/>
    <xf numFmtId="0" fontId="7" fillId="0" borderId="0" xfId="6" applyFont="1" applyAlignment="1">
      <alignment horizontal="center"/>
    </xf>
    <xf numFmtId="0" fontId="3" fillId="0" borderId="17" xfId="3" applyFont="1" applyBorder="1" applyAlignment="1">
      <alignment horizontal="left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167" fontId="4" fillId="0" borderId="21" xfId="0" applyNumberFormat="1" applyFont="1" applyBorder="1" applyAlignment="1">
      <alignment horizontal="center" vertical="center" wrapText="1"/>
    </xf>
    <xf numFmtId="167" fontId="4" fillId="0" borderId="24" xfId="0" applyNumberFormat="1" applyFont="1" applyBorder="1" applyAlignment="1">
      <alignment horizontal="center" vertical="center" wrapText="1"/>
    </xf>
    <xf numFmtId="167" fontId="4" fillId="0" borderId="18" xfId="0" applyNumberFormat="1" applyFont="1" applyBorder="1" applyAlignment="1">
      <alignment horizontal="center" vertical="center" wrapText="1"/>
    </xf>
    <xf numFmtId="167" fontId="13" fillId="0" borderId="21" xfId="0" applyNumberFormat="1" applyFont="1" applyBorder="1" applyAlignment="1">
      <alignment horizontal="center" vertical="center" wrapText="1"/>
    </xf>
    <xf numFmtId="167" fontId="13" fillId="0" borderId="24" xfId="0" applyNumberFormat="1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 wrapText="1"/>
    </xf>
    <xf numFmtId="167" fontId="4" fillId="0" borderId="22" xfId="0" applyNumberFormat="1" applyFont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 wrapText="1"/>
    </xf>
    <xf numFmtId="167" fontId="4" fillId="0" borderId="15" xfId="0" applyNumberFormat="1" applyFont="1" applyBorder="1" applyAlignment="1">
      <alignment horizontal="center" vertical="center" wrapText="1"/>
    </xf>
    <xf numFmtId="167" fontId="13" fillId="0" borderId="22" xfId="0" applyNumberFormat="1" applyFont="1" applyBorder="1" applyAlignment="1">
      <alignment horizontal="center" vertical="center" wrapText="1"/>
    </xf>
    <xf numFmtId="167" fontId="13" fillId="0" borderId="10" xfId="0" applyNumberFormat="1" applyFont="1" applyBorder="1" applyAlignment="1">
      <alignment horizontal="center" vertical="center" wrapText="1"/>
    </xf>
    <xf numFmtId="167" fontId="13" fillId="0" borderId="15" xfId="0" applyNumberFormat="1" applyFont="1" applyBorder="1" applyAlignment="1">
      <alignment horizontal="center" vertical="center" wrapText="1"/>
    </xf>
    <xf numFmtId="167" fontId="13" fillId="0" borderId="23" xfId="0" applyNumberFormat="1" applyFont="1" applyBorder="1" applyAlignment="1">
      <alignment horizontal="center" vertical="center" wrapText="1"/>
    </xf>
    <xf numFmtId="167" fontId="13" fillId="0" borderId="14" xfId="0" applyNumberFormat="1" applyFont="1" applyBorder="1" applyAlignment="1">
      <alignment horizontal="center" vertical="center" wrapText="1"/>
    </xf>
    <xf numFmtId="167" fontId="13" fillId="0" borderId="19" xfId="0" applyNumberFormat="1" applyFont="1" applyBorder="1" applyAlignment="1">
      <alignment horizontal="center" vertical="center" wrapText="1"/>
    </xf>
    <xf numFmtId="167" fontId="13" fillId="0" borderId="22" xfId="0" applyNumberFormat="1" applyFont="1" applyFill="1" applyBorder="1" applyAlignment="1">
      <alignment horizontal="center" vertical="center" wrapText="1"/>
    </xf>
    <xf numFmtId="167" fontId="13" fillId="0" borderId="10" xfId="0" applyNumberFormat="1" applyFont="1" applyFill="1" applyBorder="1" applyAlignment="1">
      <alignment horizontal="center" vertical="center" wrapText="1"/>
    </xf>
    <xf numFmtId="165" fontId="2" fillId="0" borderId="3" xfId="3" applyNumberFormat="1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 wrapText="1"/>
    </xf>
    <xf numFmtId="0" fontId="7" fillId="0" borderId="0" xfId="0" applyFont="1"/>
    <xf numFmtId="166" fontId="5" fillId="0" borderId="0" xfId="0" applyNumberFormat="1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2" fontId="2" fillId="0" borderId="12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165" fontId="2" fillId="0" borderId="12" xfId="3" applyNumberFormat="1" applyFont="1" applyBorder="1" applyAlignment="1">
      <alignment horizontal="center" vertical="center" wrapText="1"/>
    </xf>
    <xf numFmtId="164" fontId="2" fillId="2" borderId="12" xfId="3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164" fontId="21" fillId="5" borderId="10" xfId="0" applyNumberFormat="1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top" wrapText="1"/>
    </xf>
    <xf numFmtId="166" fontId="21" fillId="5" borderId="14" xfId="0" applyNumberFormat="1" applyFont="1" applyFill="1" applyBorder="1" applyAlignment="1">
      <alignment horizontal="center" vertical="center" wrapText="1"/>
    </xf>
    <xf numFmtId="166" fontId="21" fillId="5" borderId="6" xfId="0" applyNumberFormat="1" applyFont="1" applyFill="1" applyBorder="1" applyAlignment="1">
      <alignment horizontal="center" vertical="center" wrapText="1"/>
    </xf>
    <xf numFmtId="164" fontId="21" fillId="5" borderId="14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 wrapText="1" shrinkToFit="1"/>
    </xf>
    <xf numFmtId="165" fontId="22" fillId="5" borderId="5" xfId="0" applyNumberFormat="1" applyFont="1" applyFill="1" applyBorder="1" applyAlignment="1">
      <alignment horizontal="center" vertical="top" wrapText="1"/>
    </xf>
    <xf numFmtId="165" fontId="22" fillId="5" borderId="20" xfId="0" applyNumberFormat="1" applyFont="1" applyFill="1" applyBorder="1" applyAlignment="1">
      <alignment horizontal="center" vertical="top" wrapText="1"/>
    </xf>
    <xf numFmtId="165" fontId="22" fillId="5" borderId="6" xfId="0" applyNumberFormat="1" applyFont="1" applyFill="1" applyBorder="1" applyAlignment="1">
      <alignment horizontal="center" vertical="top" wrapText="1"/>
    </xf>
    <xf numFmtId="165" fontId="22" fillId="5" borderId="15" xfId="0" applyNumberFormat="1" applyFont="1" applyFill="1" applyBorder="1" applyAlignment="1">
      <alignment horizontal="center" vertical="top" wrapText="1"/>
    </xf>
    <xf numFmtId="165" fontId="23" fillId="5" borderId="9" xfId="0" applyNumberFormat="1" applyFont="1" applyFill="1" applyBorder="1" applyAlignment="1">
      <alignment horizontal="center" vertical="center" wrapText="1"/>
    </xf>
    <xf numFmtId="167" fontId="23" fillId="5" borderId="21" xfId="0" applyNumberFormat="1" applyFont="1" applyFill="1" applyBorder="1" applyAlignment="1">
      <alignment horizontal="center" vertical="center" wrapText="1"/>
    </xf>
    <xf numFmtId="167" fontId="23" fillId="5" borderId="24" xfId="0" applyNumberFormat="1" applyFont="1" applyFill="1" applyBorder="1" applyAlignment="1">
      <alignment horizontal="center" vertical="center" wrapText="1"/>
    </xf>
    <xf numFmtId="167" fontId="23" fillId="5" borderId="18" xfId="0" applyNumberFormat="1" applyFont="1" applyFill="1" applyBorder="1" applyAlignment="1">
      <alignment horizontal="center" vertical="center" wrapText="1"/>
    </xf>
    <xf numFmtId="165" fontId="22" fillId="5" borderId="9" xfId="0" applyNumberFormat="1" applyFont="1" applyFill="1" applyBorder="1" applyAlignment="1">
      <alignment horizontal="center" vertical="center" wrapText="1"/>
    </xf>
    <xf numFmtId="167" fontId="22" fillId="5" borderId="21" xfId="0" applyNumberFormat="1" applyFont="1" applyFill="1" applyBorder="1" applyAlignment="1">
      <alignment horizontal="center" vertical="center" wrapText="1"/>
    </xf>
    <xf numFmtId="167" fontId="22" fillId="5" borderId="24" xfId="0" applyNumberFormat="1" applyFont="1" applyFill="1" applyBorder="1" applyAlignment="1">
      <alignment horizontal="center" vertical="center" wrapText="1"/>
    </xf>
    <xf numFmtId="167" fontId="22" fillId="5" borderId="18" xfId="0" applyNumberFormat="1" applyFont="1" applyFill="1" applyBorder="1" applyAlignment="1">
      <alignment horizontal="center" vertical="center" wrapText="1"/>
    </xf>
    <xf numFmtId="165" fontId="23" fillId="5" borderId="5" xfId="0" applyNumberFormat="1" applyFont="1" applyFill="1" applyBorder="1" applyAlignment="1">
      <alignment horizontal="center" vertical="center" wrapText="1"/>
    </xf>
    <xf numFmtId="167" fontId="23" fillId="5" borderId="22" xfId="0" applyNumberFormat="1" applyFont="1" applyFill="1" applyBorder="1" applyAlignment="1">
      <alignment horizontal="center" vertical="center" wrapText="1"/>
    </xf>
    <xf numFmtId="167" fontId="23" fillId="5" borderId="10" xfId="0" applyNumberFormat="1" applyFont="1" applyFill="1" applyBorder="1" applyAlignment="1">
      <alignment horizontal="center" vertical="center" wrapText="1"/>
    </xf>
    <xf numFmtId="167" fontId="23" fillId="5" borderId="15" xfId="0" applyNumberFormat="1" applyFont="1" applyFill="1" applyBorder="1" applyAlignment="1">
      <alignment horizontal="center" vertical="center" wrapText="1"/>
    </xf>
    <xf numFmtId="165" fontId="22" fillId="5" borderId="5" xfId="0" applyNumberFormat="1" applyFont="1" applyFill="1" applyBorder="1" applyAlignment="1">
      <alignment horizontal="center" vertical="center" wrapText="1"/>
    </xf>
    <xf numFmtId="167" fontId="22" fillId="5" borderId="22" xfId="0" applyNumberFormat="1" applyFont="1" applyFill="1" applyBorder="1" applyAlignment="1">
      <alignment horizontal="center" vertical="center" wrapText="1"/>
    </xf>
    <xf numFmtId="167" fontId="22" fillId="5" borderId="10" xfId="0" applyNumberFormat="1" applyFont="1" applyFill="1" applyBorder="1" applyAlignment="1">
      <alignment horizontal="center" vertical="center" wrapText="1"/>
    </xf>
    <xf numFmtId="167" fontId="22" fillId="5" borderId="15" xfId="0" applyNumberFormat="1" applyFont="1" applyFill="1" applyBorder="1" applyAlignment="1">
      <alignment horizontal="center" vertical="center" wrapText="1"/>
    </xf>
    <xf numFmtId="165" fontId="22" fillId="5" borderId="12" xfId="0" applyNumberFormat="1" applyFont="1" applyFill="1" applyBorder="1" applyAlignment="1">
      <alignment horizontal="center" vertical="center" wrapText="1"/>
    </xf>
    <xf numFmtId="167" fontId="22" fillId="5" borderId="23" xfId="0" applyNumberFormat="1" applyFont="1" applyFill="1" applyBorder="1" applyAlignment="1">
      <alignment horizontal="center" vertical="center" wrapText="1"/>
    </xf>
    <xf numFmtId="167" fontId="22" fillId="5" borderId="14" xfId="0" applyNumberFormat="1" applyFont="1" applyFill="1" applyBorder="1" applyAlignment="1">
      <alignment horizontal="center" vertical="center" wrapText="1"/>
    </xf>
    <xf numFmtId="167" fontId="22" fillId="5" borderId="19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/>
    <xf numFmtId="0" fontId="13" fillId="0" borderId="0" xfId="0" applyFont="1" applyBorder="1"/>
    <xf numFmtId="0" fontId="15" fillId="0" borderId="0" xfId="0" applyFont="1" applyBorder="1"/>
    <xf numFmtId="0" fontId="13" fillId="0" borderId="0" xfId="0" applyFont="1" applyFill="1" applyBorder="1"/>
    <xf numFmtId="4" fontId="24" fillId="0" borderId="0" xfId="0" applyNumberFormat="1" applyFont="1" applyFill="1" applyBorder="1" applyAlignment="1" applyProtection="1">
      <alignment horizontal="right" vertical="center"/>
    </xf>
    <xf numFmtId="4" fontId="24" fillId="0" borderId="0" xfId="0" applyNumberFormat="1" applyFont="1" applyFill="1" applyBorder="1" applyAlignment="1" applyProtection="1">
      <alignment horizontal="right" vertical="center"/>
      <protection locked="0"/>
    </xf>
    <xf numFmtId="167" fontId="15" fillId="0" borderId="0" xfId="0" applyNumberFormat="1" applyFont="1" applyFill="1" applyBorder="1"/>
    <xf numFmtId="0" fontId="15" fillId="0" borderId="0" xfId="0" applyFont="1" applyFill="1" applyBorder="1"/>
    <xf numFmtId="164" fontId="15" fillId="0" borderId="0" xfId="0" applyNumberFormat="1" applyFont="1" applyFill="1" applyBorder="1"/>
    <xf numFmtId="0" fontId="25" fillId="0" borderId="0" xfId="0" applyFont="1" applyFill="1" applyBorder="1"/>
    <xf numFmtId="166" fontId="15" fillId="0" borderId="0" xfId="0" applyNumberFormat="1" applyFont="1" applyFill="1" applyBorder="1"/>
    <xf numFmtId="0" fontId="13" fillId="0" borderId="0" xfId="0" applyFont="1" applyFill="1"/>
    <xf numFmtId="0" fontId="15" fillId="0" borderId="0" xfId="0" applyFont="1" applyFill="1"/>
    <xf numFmtId="167" fontId="25" fillId="0" borderId="0" xfId="0" applyNumberFormat="1" applyFont="1"/>
    <xf numFmtId="4" fontId="13" fillId="0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justify" vertical="top" wrapText="1"/>
    </xf>
    <xf numFmtId="164" fontId="21" fillId="0" borderId="8" xfId="0" applyNumberFormat="1" applyFont="1" applyFill="1" applyBorder="1" applyAlignment="1">
      <alignment horizontal="center" vertical="center" wrapText="1"/>
    </xf>
    <xf numFmtId="164" fontId="21" fillId="0" borderId="6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justify" vertical="top"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top" wrapText="1"/>
    </xf>
    <xf numFmtId="0" fontId="7" fillId="0" borderId="27" xfId="0" applyFont="1" applyFill="1" applyBorder="1" applyAlignment="1">
      <alignment horizontal="justify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justify" vertical="top" wrapText="1"/>
    </xf>
    <xf numFmtId="1" fontId="21" fillId="0" borderId="32" xfId="0" applyNumberFormat="1" applyFont="1" applyFill="1" applyBorder="1" applyAlignment="1">
      <alignment horizontal="center" vertical="center" wrapText="1"/>
    </xf>
    <xf numFmtId="1" fontId="21" fillId="0" borderId="14" xfId="0" applyNumberFormat="1" applyFont="1" applyFill="1" applyBorder="1" applyAlignment="1">
      <alignment horizontal="center" vertical="center" wrapText="1"/>
    </xf>
    <xf numFmtId="0" fontId="7" fillId="0" borderId="33" xfId="6" applyFont="1" applyBorder="1"/>
    <xf numFmtId="0" fontId="22" fillId="5" borderId="17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164" fontId="7" fillId="0" borderId="38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>
      <alignment horizontal="center" vertical="center"/>
    </xf>
    <xf numFmtId="164" fontId="7" fillId="0" borderId="39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top" wrapText="1"/>
    </xf>
    <xf numFmtId="166" fontId="2" fillId="0" borderId="40" xfId="0" applyNumberFormat="1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2" fontId="2" fillId="0" borderId="40" xfId="0" applyNumberFormat="1" applyFont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top" wrapText="1"/>
    </xf>
    <xf numFmtId="166" fontId="2" fillId="0" borderId="23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7" fillId="0" borderId="33" xfId="6" applyFont="1" applyBorder="1" applyAlignment="1">
      <alignment horizontal="center"/>
    </xf>
    <xf numFmtId="0" fontId="2" fillId="0" borderId="17" xfId="3" applyFont="1" applyBorder="1" applyAlignment="1">
      <alignment horizontal="center" vertical="center" wrapText="1"/>
    </xf>
    <xf numFmtId="0" fontId="12" fillId="0" borderId="0" xfId="3" applyFont="1" applyAlignment="1">
      <alignment horizontal="center" wrapText="1"/>
    </xf>
    <xf numFmtId="0" fontId="2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3" fillId="0" borderId="33" xfId="3" applyFont="1" applyBorder="1" applyAlignment="1">
      <alignment horizontal="left" vertical="center" wrapText="1"/>
    </xf>
    <xf numFmtId="0" fontId="9" fillId="0" borderId="0" xfId="6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26" xfId="3" applyFont="1" applyFill="1" applyBorder="1" applyAlignment="1">
      <alignment horizontal="center" vertical="center" wrapText="1"/>
    </xf>
    <xf numFmtId="0" fontId="4" fillId="0" borderId="33" xfId="3" applyFont="1" applyFill="1" applyBorder="1" applyAlignment="1">
      <alignment horizontal="center" vertical="center" wrapText="1"/>
    </xf>
    <xf numFmtId="0" fontId="4" fillId="0" borderId="25" xfId="3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 shrinkToFit="1"/>
    </xf>
    <xf numFmtId="0" fontId="13" fillId="0" borderId="30" xfId="0" applyFont="1" applyFill="1" applyBorder="1" applyAlignment="1">
      <alignment horizontal="center" vertical="center" wrapText="1" shrinkToFit="1"/>
    </xf>
    <xf numFmtId="0" fontId="13" fillId="0" borderId="28" xfId="0" applyFont="1" applyFill="1" applyBorder="1" applyAlignment="1">
      <alignment horizontal="center" vertical="center" wrapText="1" shrinkToFit="1"/>
    </xf>
    <xf numFmtId="0" fontId="13" fillId="0" borderId="1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 wrapText="1" shrinkToFit="1"/>
    </xf>
    <xf numFmtId="0" fontId="22" fillId="5" borderId="30" xfId="0" applyFont="1" applyFill="1" applyBorder="1" applyAlignment="1">
      <alignment horizontal="center" vertical="center" wrapText="1" shrinkToFit="1"/>
    </xf>
    <xf numFmtId="0" fontId="22" fillId="5" borderId="28" xfId="0" applyFont="1" applyFill="1" applyBorder="1" applyAlignment="1">
      <alignment horizontal="center" vertical="center" wrapText="1" shrinkToFit="1"/>
    </xf>
    <xf numFmtId="0" fontId="15" fillId="2" borderId="17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3" fillId="0" borderId="3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3" fillId="0" borderId="17" xfId="3" applyFont="1" applyBorder="1" applyAlignment="1">
      <alignment horizontal="center" vertical="center" wrapText="1"/>
    </xf>
    <xf numFmtId="0" fontId="13" fillId="0" borderId="30" xfId="3" applyFont="1" applyBorder="1" applyAlignment="1">
      <alignment horizontal="center" vertical="center" wrapText="1"/>
    </xf>
    <xf numFmtId="0" fontId="13" fillId="0" borderId="28" xfId="3" applyFont="1" applyBorder="1" applyAlignment="1">
      <alignment horizontal="center" vertical="center" wrapText="1"/>
    </xf>
    <xf numFmtId="0" fontId="2" fillId="0" borderId="34" xfId="3" applyFont="1" applyBorder="1" applyAlignment="1">
      <alignment horizontal="left" wrapText="1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2" fillId="0" borderId="17" xfId="3" applyFont="1" applyBorder="1" applyAlignment="1">
      <alignment horizontal="left"/>
    </xf>
    <xf numFmtId="0" fontId="2" fillId="0" borderId="30" xfId="3" applyFont="1" applyBorder="1" applyAlignment="1">
      <alignment horizontal="left"/>
    </xf>
    <xf numFmtId="0" fontId="2" fillId="0" borderId="2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left" wrapText="1"/>
    </xf>
    <xf numFmtId="0" fontId="2" fillId="0" borderId="35" xfId="3" applyFont="1" applyBorder="1" applyAlignment="1">
      <alignment horizontal="center" vertical="center" wrapText="1"/>
    </xf>
    <xf numFmtId="0" fontId="2" fillId="0" borderId="25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3" fillId="3" borderId="17" xfId="3" applyFont="1" applyFill="1" applyBorder="1" applyAlignment="1">
      <alignment horizontal="center" vertical="center" wrapText="1"/>
    </xf>
    <xf numFmtId="0" fontId="3" fillId="3" borderId="30" xfId="3" applyFont="1" applyFill="1" applyBorder="1" applyAlignment="1">
      <alignment horizontal="center" vertical="center" wrapText="1"/>
    </xf>
    <xf numFmtId="0" fontId="3" fillId="3" borderId="28" xfId="3" applyFont="1" applyFill="1" applyBorder="1" applyAlignment="1">
      <alignment horizontal="center" vertical="center" wrapText="1"/>
    </xf>
    <xf numFmtId="0" fontId="2" fillId="0" borderId="36" xfId="3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center" wrapText="1"/>
    </xf>
    <xf numFmtId="0" fontId="2" fillId="0" borderId="7" xfId="3" applyFont="1" applyBorder="1" applyAlignment="1">
      <alignment horizontal="left" vertical="center" wrapText="1"/>
    </xf>
    <xf numFmtId="164" fontId="2" fillId="0" borderId="3" xfId="3" applyNumberFormat="1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42" xfId="3" applyFont="1" applyBorder="1" applyAlignment="1">
      <alignment horizontal="left" vertical="center" wrapText="1"/>
    </xf>
    <xf numFmtId="0" fontId="2" fillId="0" borderId="12" xfId="3" applyFont="1" applyBorder="1" applyAlignment="1">
      <alignment horizontal="left" vertical="center" wrapText="1"/>
    </xf>
    <xf numFmtId="164" fontId="2" fillId="0" borderId="12" xfId="3" applyNumberFormat="1" applyFont="1" applyBorder="1" applyAlignment="1">
      <alignment horizontal="center" vertical="center" wrapText="1"/>
    </xf>
    <xf numFmtId="164" fontId="2" fillId="0" borderId="7" xfId="3" applyNumberFormat="1" applyFont="1" applyBorder="1" applyAlignment="1">
      <alignment horizontal="center" vertical="center" wrapText="1"/>
    </xf>
    <xf numFmtId="0" fontId="2" fillId="0" borderId="41" xfId="3" applyFont="1" applyBorder="1" applyAlignment="1">
      <alignment horizontal="left" vertical="center" wrapText="1"/>
    </xf>
    <xf numFmtId="164" fontId="2" fillId="0" borderId="42" xfId="3" applyNumberFormat="1" applyFont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 wrapText="1"/>
    </xf>
    <xf numFmtId="164" fontId="3" fillId="0" borderId="17" xfId="3" applyNumberFormat="1" applyFont="1" applyBorder="1" applyAlignment="1">
      <alignment horizontal="center" vertical="center" wrapText="1"/>
    </xf>
    <xf numFmtId="0" fontId="26" fillId="0" borderId="17" xfId="0" applyFont="1" applyBorder="1"/>
    <xf numFmtId="0" fontId="26" fillId="0" borderId="30" xfId="0" applyFont="1" applyBorder="1"/>
    <xf numFmtId="0" fontId="26" fillId="0" borderId="1" xfId="0" applyFont="1" applyBorder="1"/>
    <xf numFmtId="0" fontId="2" fillId="0" borderId="5" xfId="3" applyFont="1" applyBorder="1" applyAlignment="1">
      <alignment horizontal="center" vertical="center" wrapText="1"/>
    </xf>
    <xf numFmtId="0" fontId="2" fillId="0" borderId="37" xfId="3" applyFont="1" applyBorder="1" applyAlignment="1">
      <alignment horizontal="left" vertical="center" wrapText="1"/>
    </xf>
    <xf numFmtId="164" fontId="2" fillId="0" borderId="27" xfId="3" applyNumberFormat="1" applyFont="1" applyBorder="1" applyAlignment="1">
      <alignment horizontal="center" vertical="center" wrapText="1"/>
    </xf>
    <xf numFmtId="0" fontId="2" fillId="0" borderId="5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center" vertical="center" wrapText="1"/>
    </xf>
    <xf numFmtId="164" fontId="2" fillId="0" borderId="5" xfId="3" applyNumberFormat="1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165" fontId="2" fillId="0" borderId="5" xfId="3" applyNumberFormat="1" applyFont="1" applyBorder="1" applyAlignment="1">
      <alignment horizontal="center" vertical="center" wrapText="1"/>
    </xf>
    <xf numFmtId="0" fontId="3" fillId="0" borderId="17" xfId="3" applyFont="1" applyBorder="1" applyAlignment="1">
      <alignment vertical="center" wrapText="1"/>
    </xf>
    <xf numFmtId="0" fontId="3" fillId="0" borderId="28" xfId="3" applyFont="1" applyBorder="1" applyAlignment="1">
      <alignment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7" xfId="3" applyFont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1">
    <cellStyle name="_Прил к пост 23-к8 тариф ХВС ВО МП ЖКХ 2016-2018" xfId="1"/>
    <cellStyle name="_прил ЧЭ" xfId="2"/>
    <cellStyle name="Обычный" xfId="0" builtinId="0"/>
    <cellStyle name="Обычный 2" xfId="10"/>
    <cellStyle name="Обычный 2_ООО Тепловая компания (печора)" xfId="3"/>
    <cellStyle name="Обычный 3" xfId="4"/>
    <cellStyle name="Обычный 5" xfId="5"/>
    <cellStyle name="Обычный_PP_PitWater" xfId="6"/>
    <cellStyle name="Процентный 2" xfId="7"/>
    <cellStyle name="Процентный 4" xfId="8"/>
    <cellStyle name="Стиль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7"/>
  <sheetViews>
    <sheetView tabSelected="1" workbookViewId="0">
      <selection activeCell="B5" sqref="B5"/>
    </sheetView>
  </sheetViews>
  <sheetFormatPr defaultRowHeight="15.75" x14ac:dyDescent="0.25"/>
  <cols>
    <col min="1" max="1" width="49.28515625" style="24" customWidth="1"/>
    <col min="2" max="2" width="61.85546875" style="24" customWidth="1"/>
    <col min="3" max="3" width="7" style="24" customWidth="1"/>
    <col min="4" max="4" width="6.7109375" style="24" customWidth="1"/>
    <col min="5" max="16384" width="9.140625" style="24"/>
  </cols>
  <sheetData>
    <row r="1" spans="1:2" x14ac:dyDescent="0.25">
      <c r="A1" s="223" t="s">
        <v>60</v>
      </c>
      <c r="B1" s="223"/>
    </row>
    <row r="2" spans="1:2" s="25" customFormat="1" ht="18.75" x14ac:dyDescent="0.3">
      <c r="A2" s="219" t="s">
        <v>137</v>
      </c>
      <c r="B2" s="219"/>
    </row>
    <row r="3" spans="1:2" s="25" customFormat="1" ht="19.5" customHeight="1" x14ac:dyDescent="0.3">
      <c r="A3" s="220"/>
      <c r="B3" s="221"/>
    </row>
    <row r="4" spans="1:2" s="25" customFormat="1" ht="18.75" customHeight="1" x14ac:dyDescent="0.3">
      <c r="A4" s="222" t="s">
        <v>51</v>
      </c>
      <c r="B4" s="222"/>
    </row>
    <row r="5" spans="1:2" ht="27" customHeight="1" x14ac:dyDescent="0.25">
      <c r="A5" s="26" t="s">
        <v>55</v>
      </c>
      <c r="B5" s="32" t="s">
        <v>52</v>
      </c>
    </row>
    <row r="6" spans="1:2" ht="36" customHeight="1" x14ac:dyDescent="0.25">
      <c r="A6" s="26" t="s">
        <v>56</v>
      </c>
      <c r="B6" s="13" t="s">
        <v>54</v>
      </c>
    </row>
    <row r="7" spans="1:2" ht="38.25" customHeight="1" x14ac:dyDescent="0.25">
      <c r="A7" s="26" t="s">
        <v>57</v>
      </c>
      <c r="B7" s="13" t="s">
        <v>53</v>
      </c>
    </row>
    <row r="8" spans="1:2" ht="27.75" customHeight="1" x14ac:dyDescent="0.25">
      <c r="A8" s="26" t="s">
        <v>58</v>
      </c>
      <c r="B8" s="32" t="s">
        <v>59</v>
      </c>
    </row>
    <row r="9" spans="1:2" s="29" customFormat="1" ht="21.75" customHeight="1" x14ac:dyDescent="0.25">
      <c r="A9" s="27"/>
      <c r="B9" s="28"/>
    </row>
    <row r="10" spans="1:2" ht="16.5" customHeight="1" x14ac:dyDescent="0.25"/>
    <row r="11" spans="1:2" x14ac:dyDescent="0.25">
      <c r="A11" s="190" t="s">
        <v>135</v>
      </c>
      <c r="B11" s="217" t="s">
        <v>138</v>
      </c>
    </row>
    <row r="12" spans="1:2" x14ac:dyDescent="0.25">
      <c r="A12" s="94" t="s">
        <v>130</v>
      </c>
      <c r="B12" s="94" t="s">
        <v>131</v>
      </c>
    </row>
    <row r="20" spans="1:3" x14ac:dyDescent="0.25">
      <c r="C20" s="30"/>
    </row>
    <row r="22" spans="1:3" x14ac:dyDescent="0.25">
      <c r="C22" s="31"/>
    </row>
    <row r="25" spans="1:3" s="29" customFormat="1" x14ac:dyDescent="0.25">
      <c r="A25" s="24"/>
      <c r="B25" s="24"/>
      <c r="C25" s="24"/>
    </row>
    <row r="26" spans="1:3" ht="15" customHeight="1" x14ac:dyDescent="0.25"/>
    <row r="27" spans="1:3" ht="31.5" customHeight="1" x14ac:dyDescent="0.25"/>
  </sheetData>
  <mergeCells count="4">
    <mergeCell ref="A2:B2"/>
    <mergeCell ref="A3:B3"/>
    <mergeCell ref="A4:B4"/>
    <mergeCell ref="A1:B1"/>
  </mergeCells>
  <phoneticPr fontId="0" type="noConversion"/>
  <printOptions horizontalCentered="1"/>
  <pageMargins left="1.1811023622047245" right="0.39370078740157483" top="0.39370078740157483" bottom="0.3937007874015748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V113"/>
  <sheetViews>
    <sheetView zoomScale="80" zoomScaleNormal="80" workbookViewId="0">
      <pane xSplit="3" ySplit="7" topLeftCell="R8" activePane="bottomRight" state="frozen"/>
      <selection activeCell="A22" sqref="A22"/>
      <selection pane="topRight" activeCell="A22" sqref="A22"/>
      <selection pane="bottomLeft" activeCell="A22" sqref="A22"/>
      <selection pane="bottomRight" activeCell="X3" sqref="X3:AQ3"/>
    </sheetView>
  </sheetViews>
  <sheetFormatPr defaultRowHeight="15" x14ac:dyDescent="0.25"/>
  <cols>
    <col min="1" max="1" width="6.85546875" style="33" customWidth="1"/>
    <col min="2" max="2" width="38.7109375" style="33" customWidth="1"/>
    <col min="3" max="3" width="10.5703125" style="33" customWidth="1"/>
    <col min="4" max="7" width="12.28515625" style="33" hidden="1" customWidth="1"/>
    <col min="8" max="8" width="13.5703125" style="33" hidden="1" customWidth="1"/>
    <col min="9" max="11" width="13.5703125" style="72" hidden="1" customWidth="1"/>
    <col min="12" max="12" width="13.5703125" style="33" hidden="1" customWidth="1"/>
    <col min="13" max="15" width="13.5703125" style="72" hidden="1" customWidth="1"/>
    <col min="16" max="19" width="13.5703125" style="72" customWidth="1"/>
    <col min="20" max="23" width="13.5703125" style="33" hidden="1" customWidth="1"/>
    <col min="24" max="28" width="12.5703125" style="33" hidden="1" customWidth="1"/>
    <col min="29" max="31" width="12.5703125" style="72" hidden="1" customWidth="1"/>
    <col min="32" max="35" width="12.5703125" style="33" hidden="1" customWidth="1"/>
    <col min="36" max="36" width="14.5703125" style="33" customWidth="1"/>
    <col min="37" max="39" width="12.5703125" style="33" customWidth="1"/>
    <col min="40" max="43" width="12.5703125" style="33" hidden="1" customWidth="1"/>
    <col min="44" max="44" width="10" style="33" customWidth="1"/>
    <col min="45" max="45" width="9.140625" style="33" customWidth="1"/>
    <col min="46" max="48" width="12.5703125" style="33" hidden="1" customWidth="1"/>
    <col min="49" max="50" width="9.140625" style="33" customWidth="1"/>
    <col min="51" max="16384" width="9.140625" style="33"/>
  </cols>
  <sheetData>
    <row r="1" spans="1:48" ht="19.5" customHeight="1" x14ac:dyDescent="0.25">
      <c r="A1" s="244" t="s">
        <v>113</v>
      </c>
      <c r="B1" s="244"/>
      <c r="C1" s="244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48" ht="21" customHeight="1" x14ac:dyDescent="0.25">
      <c r="A2" s="311" t="s">
        <v>61</v>
      </c>
      <c r="B2" s="311" t="s">
        <v>62</v>
      </c>
      <c r="C2" s="311" t="s">
        <v>63</v>
      </c>
      <c r="D2" s="246" t="s">
        <v>64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8"/>
      <c r="AR2" s="81"/>
    </row>
    <row r="3" spans="1:48" ht="17.25" customHeight="1" x14ac:dyDescent="0.25">
      <c r="A3" s="312"/>
      <c r="B3" s="312"/>
      <c r="C3" s="312"/>
      <c r="D3" s="225" t="s">
        <v>76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7"/>
      <c r="X3" s="225" t="s">
        <v>77</v>
      </c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7"/>
      <c r="AR3" s="81"/>
      <c r="AT3" s="224" t="s">
        <v>134</v>
      </c>
      <c r="AU3" s="224"/>
      <c r="AV3" s="224"/>
    </row>
    <row r="4" spans="1:48" ht="18.75" customHeight="1" x14ac:dyDescent="0.25">
      <c r="A4" s="312"/>
      <c r="B4" s="312"/>
      <c r="C4" s="312"/>
      <c r="D4" s="228" t="s">
        <v>114</v>
      </c>
      <c r="E4" s="229"/>
      <c r="F4" s="229"/>
      <c r="G4" s="230"/>
      <c r="H4" s="234" t="s">
        <v>115</v>
      </c>
      <c r="I4" s="235"/>
      <c r="J4" s="235"/>
      <c r="K4" s="236"/>
      <c r="L4" s="228" t="s">
        <v>116</v>
      </c>
      <c r="M4" s="229"/>
      <c r="N4" s="229"/>
      <c r="O4" s="230"/>
      <c r="P4" s="228" t="s">
        <v>117</v>
      </c>
      <c r="Q4" s="229"/>
      <c r="R4" s="229"/>
      <c r="S4" s="230"/>
      <c r="T4" s="228" t="s">
        <v>117</v>
      </c>
      <c r="U4" s="229"/>
      <c r="V4" s="229"/>
      <c r="W4" s="230"/>
      <c r="X4" s="228" t="s">
        <v>114</v>
      </c>
      <c r="Y4" s="229"/>
      <c r="Z4" s="229"/>
      <c r="AA4" s="230"/>
      <c r="AB4" s="234" t="s">
        <v>115</v>
      </c>
      <c r="AC4" s="235"/>
      <c r="AD4" s="235"/>
      <c r="AE4" s="236"/>
      <c r="AF4" s="228" t="s">
        <v>116</v>
      </c>
      <c r="AG4" s="229"/>
      <c r="AH4" s="229"/>
      <c r="AI4" s="230"/>
      <c r="AJ4" s="228" t="s">
        <v>117</v>
      </c>
      <c r="AK4" s="229"/>
      <c r="AL4" s="229"/>
      <c r="AM4" s="230"/>
      <c r="AN4" s="228" t="s">
        <v>117</v>
      </c>
      <c r="AO4" s="229"/>
      <c r="AP4" s="229"/>
      <c r="AQ4" s="230"/>
      <c r="AR4" s="81"/>
    </row>
    <row r="5" spans="1:48" ht="18" customHeight="1" x14ac:dyDescent="0.25">
      <c r="A5" s="312"/>
      <c r="B5" s="312"/>
      <c r="C5" s="312"/>
      <c r="D5" s="118" t="s">
        <v>71</v>
      </c>
      <c r="E5" s="231" t="s">
        <v>72</v>
      </c>
      <c r="F5" s="232"/>
      <c r="G5" s="233"/>
      <c r="H5" s="134" t="s">
        <v>71</v>
      </c>
      <c r="I5" s="240" t="s">
        <v>72</v>
      </c>
      <c r="J5" s="241"/>
      <c r="K5" s="242"/>
      <c r="L5" s="118" t="s">
        <v>71</v>
      </c>
      <c r="M5" s="231" t="s">
        <v>72</v>
      </c>
      <c r="N5" s="232"/>
      <c r="O5" s="233"/>
      <c r="P5" s="118" t="s">
        <v>71</v>
      </c>
      <c r="Q5" s="231" t="s">
        <v>72</v>
      </c>
      <c r="R5" s="232"/>
      <c r="S5" s="233"/>
      <c r="T5" s="118" t="s">
        <v>71</v>
      </c>
      <c r="U5" s="231" t="s">
        <v>72</v>
      </c>
      <c r="V5" s="232"/>
      <c r="W5" s="233"/>
      <c r="X5" s="118" t="s">
        <v>71</v>
      </c>
      <c r="Y5" s="231" t="s">
        <v>72</v>
      </c>
      <c r="Z5" s="232"/>
      <c r="AA5" s="233"/>
      <c r="AB5" s="134" t="s">
        <v>71</v>
      </c>
      <c r="AC5" s="240" t="s">
        <v>72</v>
      </c>
      <c r="AD5" s="241"/>
      <c r="AE5" s="242"/>
      <c r="AF5" s="118" t="s">
        <v>71</v>
      </c>
      <c r="AG5" s="231" t="s">
        <v>72</v>
      </c>
      <c r="AH5" s="232"/>
      <c r="AI5" s="233"/>
      <c r="AJ5" s="118" t="s">
        <v>71</v>
      </c>
      <c r="AK5" s="231" t="s">
        <v>72</v>
      </c>
      <c r="AL5" s="232"/>
      <c r="AM5" s="233"/>
      <c r="AN5" s="118" t="s">
        <v>71</v>
      </c>
      <c r="AO5" s="231" t="s">
        <v>72</v>
      </c>
      <c r="AP5" s="232"/>
      <c r="AQ5" s="233"/>
      <c r="AR5" s="81"/>
      <c r="AT5" s="237" t="s">
        <v>72</v>
      </c>
      <c r="AU5" s="238"/>
      <c r="AV5" s="239"/>
    </row>
    <row r="6" spans="1:48" ht="29.25" customHeight="1" x14ac:dyDescent="0.25">
      <c r="A6" s="313"/>
      <c r="B6" s="313"/>
      <c r="C6" s="313"/>
      <c r="D6" s="71" t="s">
        <v>73</v>
      </c>
      <c r="E6" s="71" t="s">
        <v>74</v>
      </c>
      <c r="F6" s="71" t="s">
        <v>75</v>
      </c>
      <c r="G6" s="71" t="s">
        <v>73</v>
      </c>
      <c r="H6" s="134" t="s">
        <v>73</v>
      </c>
      <c r="I6" s="134" t="s">
        <v>74</v>
      </c>
      <c r="J6" s="134" t="s">
        <v>75</v>
      </c>
      <c r="K6" s="134" t="s">
        <v>73</v>
      </c>
      <c r="L6" s="71" t="s">
        <v>73</v>
      </c>
      <c r="M6" s="71" t="s">
        <v>74</v>
      </c>
      <c r="N6" s="71" t="s">
        <v>75</v>
      </c>
      <c r="O6" s="71" t="s">
        <v>73</v>
      </c>
      <c r="P6" s="71" t="s">
        <v>73</v>
      </c>
      <c r="Q6" s="71" t="s">
        <v>74</v>
      </c>
      <c r="R6" s="71" t="s">
        <v>75</v>
      </c>
      <c r="S6" s="71" t="s">
        <v>73</v>
      </c>
      <c r="T6" s="71" t="s">
        <v>73</v>
      </c>
      <c r="U6" s="71" t="s">
        <v>74</v>
      </c>
      <c r="V6" s="71" t="s">
        <v>75</v>
      </c>
      <c r="W6" s="71" t="s">
        <v>73</v>
      </c>
      <c r="X6" s="71" t="s">
        <v>73</v>
      </c>
      <c r="Y6" s="71" t="s">
        <v>74</v>
      </c>
      <c r="Z6" s="71" t="s">
        <v>75</v>
      </c>
      <c r="AA6" s="71" t="s">
        <v>73</v>
      </c>
      <c r="AB6" s="134" t="s">
        <v>73</v>
      </c>
      <c r="AC6" s="134" t="s">
        <v>74</v>
      </c>
      <c r="AD6" s="134" t="s">
        <v>75</v>
      </c>
      <c r="AE6" s="134" t="s">
        <v>73</v>
      </c>
      <c r="AF6" s="71" t="s">
        <v>73</v>
      </c>
      <c r="AG6" s="71" t="s">
        <v>74</v>
      </c>
      <c r="AH6" s="71" t="s">
        <v>75</v>
      </c>
      <c r="AI6" s="71" t="s">
        <v>73</v>
      </c>
      <c r="AJ6" s="71" t="s">
        <v>73</v>
      </c>
      <c r="AK6" s="71" t="s">
        <v>74</v>
      </c>
      <c r="AL6" s="71" t="s">
        <v>75</v>
      </c>
      <c r="AM6" s="71" t="s">
        <v>73</v>
      </c>
      <c r="AN6" s="71" t="s">
        <v>73</v>
      </c>
      <c r="AO6" s="71" t="s">
        <v>74</v>
      </c>
      <c r="AP6" s="71" t="s">
        <v>75</v>
      </c>
      <c r="AQ6" s="71" t="s">
        <v>73</v>
      </c>
      <c r="AR6" s="81"/>
      <c r="AT6" s="71" t="s">
        <v>74</v>
      </c>
      <c r="AU6" s="71" t="s">
        <v>75</v>
      </c>
      <c r="AV6" s="71" t="s">
        <v>73</v>
      </c>
    </row>
    <row r="7" spans="1:48" x14ac:dyDescent="0.25">
      <c r="A7" s="34">
        <v>1</v>
      </c>
      <c r="B7" s="34">
        <f t="shared" ref="B7:O7" si="0">A7+1</f>
        <v>2</v>
      </c>
      <c r="C7" s="34">
        <f t="shared" si="0"/>
        <v>3</v>
      </c>
      <c r="D7" s="34">
        <f t="shared" si="0"/>
        <v>4</v>
      </c>
      <c r="E7" s="34">
        <f t="shared" si="0"/>
        <v>5</v>
      </c>
      <c r="F7" s="34">
        <f t="shared" si="0"/>
        <v>6</v>
      </c>
      <c r="G7" s="34">
        <f t="shared" si="0"/>
        <v>7</v>
      </c>
      <c r="H7" s="135">
        <v>4</v>
      </c>
      <c r="I7" s="135">
        <f t="shared" ref="I7:K7" si="1">H7+1</f>
        <v>5</v>
      </c>
      <c r="J7" s="135">
        <f t="shared" si="1"/>
        <v>6</v>
      </c>
      <c r="K7" s="135">
        <f t="shared" si="1"/>
        <v>7</v>
      </c>
      <c r="L7" s="34">
        <v>4</v>
      </c>
      <c r="M7" s="34">
        <f t="shared" si="0"/>
        <v>5</v>
      </c>
      <c r="N7" s="34">
        <f t="shared" si="0"/>
        <v>6</v>
      </c>
      <c r="O7" s="34">
        <f t="shared" si="0"/>
        <v>7</v>
      </c>
      <c r="P7" s="34">
        <v>4</v>
      </c>
      <c r="Q7" s="34">
        <f t="shared" ref="Q7" si="2">P7+1</f>
        <v>5</v>
      </c>
      <c r="R7" s="34">
        <f t="shared" ref="R7" si="3">Q7+1</f>
        <v>6</v>
      </c>
      <c r="S7" s="34">
        <f t="shared" ref="S7" si="4">R7+1</f>
        <v>7</v>
      </c>
      <c r="T7" s="34">
        <f t="shared" ref="T7" si="5">S7+1</f>
        <v>8</v>
      </c>
      <c r="U7" s="34">
        <f t="shared" ref="U7" si="6">T7+1</f>
        <v>9</v>
      </c>
      <c r="V7" s="34">
        <f t="shared" ref="V7" si="7">U7+1</f>
        <v>10</v>
      </c>
      <c r="W7" s="34">
        <f t="shared" ref="W7" si="8">V7+1</f>
        <v>11</v>
      </c>
      <c r="X7" s="34">
        <f t="shared" ref="X7" si="9">W7+1</f>
        <v>12</v>
      </c>
      <c r="Y7" s="34">
        <f t="shared" ref="Y7" si="10">X7+1</f>
        <v>13</v>
      </c>
      <c r="Z7" s="34">
        <f t="shared" ref="Z7" si="11">Y7+1</f>
        <v>14</v>
      </c>
      <c r="AA7" s="34">
        <f t="shared" ref="AA7" si="12">Z7+1</f>
        <v>15</v>
      </c>
      <c r="AB7" s="135">
        <v>8</v>
      </c>
      <c r="AC7" s="135">
        <f t="shared" ref="AC7:AE7" si="13">AB7+1</f>
        <v>9</v>
      </c>
      <c r="AD7" s="135">
        <f t="shared" si="13"/>
        <v>10</v>
      </c>
      <c r="AE7" s="135">
        <f t="shared" si="13"/>
        <v>11</v>
      </c>
      <c r="AF7" s="191">
        <f t="shared" ref="AF7" si="14">AE7+1</f>
        <v>12</v>
      </c>
      <c r="AG7" s="191">
        <f t="shared" ref="AG7" si="15">AF7+1</f>
        <v>13</v>
      </c>
      <c r="AH7" s="191">
        <f t="shared" ref="AH7" si="16">AG7+1</f>
        <v>14</v>
      </c>
      <c r="AI7" s="191">
        <f t="shared" ref="AI7" si="17">AH7+1</f>
        <v>15</v>
      </c>
      <c r="AJ7" s="191">
        <v>8</v>
      </c>
      <c r="AK7" s="191">
        <f t="shared" ref="AK7" si="18">AJ7+1</f>
        <v>9</v>
      </c>
      <c r="AL7" s="191">
        <f t="shared" ref="AL7" si="19">AK7+1</f>
        <v>10</v>
      </c>
      <c r="AM7" s="191">
        <f t="shared" ref="AM7" si="20">AL7+1</f>
        <v>11</v>
      </c>
      <c r="AN7" s="191">
        <f t="shared" ref="AN7" si="21">AM7+1</f>
        <v>12</v>
      </c>
      <c r="AO7" s="191">
        <f t="shared" ref="AO7" si="22">AN7+1</f>
        <v>13</v>
      </c>
      <c r="AP7" s="191">
        <f t="shared" ref="AP7" si="23">AO7+1</f>
        <v>14</v>
      </c>
      <c r="AQ7" s="191">
        <f t="shared" ref="AQ7" si="24">AP7+1</f>
        <v>15</v>
      </c>
      <c r="AR7" s="81"/>
      <c r="AT7" s="34">
        <f>AS7+1</f>
        <v>1</v>
      </c>
      <c r="AU7" s="34">
        <f>AT7+1</f>
        <v>2</v>
      </c>
      <c r="AV7" s="119">
        <f>AU7+1</f>
        <v>3</v>
      </c>
    </row>
    <row r="8" spans="1:48" ht="18.75" customHeight="1" x14ac:dyDescent="0.25">
      <c r="A8" s="40" t="s">
        <v>5</v>
      </c>
      <c r="B8" s="36" t="s">
        <v>78</v>
      </c>
      <c r="C8" s="37"/>
      <c r="D8" s="46"/>
      <c r="E8" s="59"/>
      <c r="F8" s="65"/>
      <c r="G8" s="53"/>
      <c r="H8" s="136"/>
      <c r="I8" s="137"/>
      <c r="J8" s="138"/>
      <c r="K8" s="139"/>
      <c r="L8" s="46"/>
      <c r="M8" s="59"/>
      <c r="N8" s="65"/>
      <c r="O8" s="53"/>
      <c r="P8" s="46"/>
      <c r="Q8" s="59"/>
      <c r="R8" s="65"/>
      <c r="S8" s="53"/>
      <c r="T8" s="46"/>
      <c r="U8" s="59"/>
      <c r="V8" s="65"/>
      <c r="W8" s="53"/>
      <c r="X8" s="46"/>
      <c r="Y8" s="59"/>
      <c r="Z8" s="65"/>
      <c r="AA8" s="53"/>
      <c r="AB8" s="136"/>
      <c r="AC8" s="137"/>
      <c r="AD8" s="138"/>
      <c r="AE8" s="139"/>
      <c r="AF8" s="46"/>
      <c r="AG8" s="59"/>
      <c r="AH8" s="65"/>
      <c r="AI8" s="53"/>
      <c r="AJ8" s="46"/>
      <c r="AK8" s="59"/>
      <c r="AL8" s="65"/>
      <c r="AM8" s="53"/>
      <c r="AN8" s="46"/>
      <c r="AO8" s="59"/>
      <c r="AP8" s="65"/>
      <c r="AQ8" s="53"/>
      <c r="AR8" s="81"/>
      <c r="AT8" s="59"/>
      <c r="AU8" s="65"/>
      <c r="AV8" s="53"/>
    </row>
    <row r="9" spans="1:48" ht="34.5" customHeight="1" x14ac:dyDescent="0.25">
      <c r="A9" s="40" t="s">
        <v>6</v>
      </c>
      <c r="B9" s="36" t="s">
        <v>103</v>
      </c>
      <c r="C9" s="41" t="s">
        <v>65</v>
      </c>
      <c r="D9" s="47">
        <f t="shared" ref="D9:W9" si="25">D10+D11</f>
        <v>1029470.9270000001</v>
      </c>
      <c r="E9" s="97">
        <f t="shared" si="25"/>
        <v>476333.81599999999</v>
      </c>
      <c r="F9" s="98">
        <f t="shared" si="25"/>
        <v>433031.69199999992</v>
      </c>
      <c r="G9" s="99">
        <f t="shared" si="25"/>
        <v>909365.50799999991</v>
      </c>
      <c r="H9" s="140">
        <f>H10+H11</f>
        <v>1029470.9270000001</v>
      </c>
      <c r="I9" s="141">
        <v>574000.67500000005</v>
      </c>
      <c r="J9" s="142">
        <v>453206.00000000012</v>
      </c>
      <c r="K9" s="143">
        <v>1027206.6750000002</v>
      </c>
      <c r="L9" s="126">
        <f t="shared" ref="L9:S9" si="26">L10+L11</f>
        <v>973255.3</v>
      </c>
      <c r="M9" s="60">
        <f t="shared" si="26"/>
        <v>0</v>
      </c>
      <c r="N9" s="66">
        <f t="shared" si="26"/>
        <v>0</v>
      </c>
      <c r="O9" s="54">
        <f t="shared" si="26"/>
        <v>0</v>
      </c>
      <c r="P9" s="126">
        <f t="shared" si="26"/>
        <v>946860.63500000001</v>
      </c>
      <c r="Q9" s="60">
        <f t="shared" si="26"/>
        <v>454536.85399999999</v>
      </c>
      <c r="R9" s="66">
        <f t="shared" si="26"/>
        <v>412305.01300000009</v>
      </c>
      <c r="S9" s="54">
        <f t="shared" si="26"/>
        <v>866841.86700000009</v>
      </c>
      <c r="T9" s="47">
        <f t="shared" si="25"/>
        <v>946860.63500000001</v>
      </c>
      <c r="U9" s="60">
        <f t="shared" si="25"/>
        <v>0</v>
      </c>
      <c r="V9" s="66">
        <f t="shared" si="25"/>
        <v>0</v>
      </c>
      <c r="W9" s="54">
        <f t="shared" si="25"/>
        <v>0</v>
      </c>
      <c r="X9" s="47">
        <f t="shared" ref="X9:AP9" si="27">X10+X11</f>
        <v>20025.916999999998</v>
      </c>
      <c r="Y9" s="97">
        <f t="shared" si="27"/>
        <v>9016.1110000000008</v>
      </c>
      <c r="Z9" s="98">
        <f t="shared" si="27"/>
        <v>8271.6280000000006</v>
      </c>
      <c r="AA9" s="99">
        <f t="shared" si="27"/>
        <v>17287.739000000001</v>
      </c>
      <c r="AB9" s="140">
        <v>20025.916999999998</v>
      </c>
      <c r="AC9" s="141">
        <v>7738.2569999999996</v>
      </c>
      <c r="AD9" s="142">
        <v>7792.2989999999991</v>
      </c>
      <c r="AE9" s="143">
        <v>15530.555999999999</v>
      </c>
      <c r="AF9" s="47">
        <f t="shared" ref="AF9:AM9" si="28">AF10+AF11</f>
        <v>19307</v>
      </c>
      <c r="AG9" s="60">
        <f t="shared" si="28"/>
        <v>0</v>
      </c>
      <c r="AH9" s="66">
        <f t="shared" si="28"/>
        <v>0</v>
      </c>
      <c r="AI9" s="54">
        <f t="shared" si="28"/>
        <v>0</v>
      </c>
      <c r="AJ9" s="47">
        <f t="shared" si="28"/>
        <v>16068.338</v>
      </c>
      <c r="AK9" s="60">
        <f t="shared" si="28"/>
        <v>6278</v>
      </c>
      <c r="AL9" s="66">
        <f t="shared" si="28"/>
        <v>5903.4439999999995</v>
      </c>
      <c r="AM9" s="54">
        <f t="shared" si="28"/>
        <v>12181.444</v>
      </c>
      <c r="AN9" s="47">
        <f t="shared" si="27"/>
        <v>16068.338</v>
      </c>
      <c r="AO9" s="60">
        <f t="shared" si="27"/>
        <v>0</v>
      </c>
      <c r="AP9" s="66">
        <f t="shared" si="27"/>
        <v>0</v>
      </c>
      <c r="AQ9" s="54">
        <f>AQ10+AQ11</f>
        <v>0</v>
      </c>
      <c r="AR9" s="81"/>
      <c r="AT9" s="97">
        <f>AT10+AT11</f>
        <v>460814.85399999999</v>
      </c>
      <c r="AU9" s="98">
        <f>AU10+AU11</f>
        <v>418208.45700000011</v>
      </c>
      <c r="AV9" s="99">
        <f>AV10+AV11</f>
        <v>879023.3110000001</v>
      </c>
    </row>
    <row r="10" spans="1:48" ht="18.75" customHeight="1" x14ac:dyDescent="0.25">
      <c r="A10" s="38" t="s">
        <v>81</v>
      </c>
      <c r="B10" s="39" t="s">
        <v>79</v>
      </c>
      <c r="C10" s="41" t="s">
        <v>65</v>
      </c>
      <c r="D10" s="48">
        <v>1029470.9270000001</v>
      </c>
      <c r="E10" s="112">
        <v>476333.81599999999</v>
      </c>
      <c r="F10" s="113">
        <v>433031.69199999992</v>
      </c>
      <c r="G10" s="102">
        <f>E10+F10</f>
        <v>909365.50799999991</v>
      </c>
      <c r="H10" s="144">
        <v>1029470.9270000001</v>
      </c>
      <c r="I10" s="145">
        <v>574000.67500000005</v>
      </c>
      <c r="J10" s="146">
        <v>453206.00000000012</v>
      </c>
      <c r="K10" s="147">
        <v>1027206.6750000002</v>
      </c>
      <c r="L10" s="48">
        <v>973255.3</v>
      </c>
      <c r="M10" s="61"/>
      <c r="N10" s="67"/>
      <c r="O10" s="55">
        <f>M10+N10</f>
        <v>0</v>
      </c>
      <c r="P10" s="48">
        <v>946860.63500000001</v>
      </c>
      <c r="Q10" s="61">
        <v>454536.85399999999</v>
      </c>
      <c r="R10" s="67">
        <v>412305.01300000009</v>
      </c>
      <c r="S10" s="55">
        <f>Q10+R10</f>
        <v>866841.86700000009</v>
      </c>
      <c r="T10" s="48">
        <f>P10</f>
        <v>946860.63500000001</v>
      </c>
      <c r="U10" s="61"/>
      <c r="V10" s="67"/>
      <c r="W10" s="55">
        <f>U10+V10</f>
        <v>0</v>
      </c>
      <c r="X10" s="48">
        <v>20025.916999999998</v>
      </c>
      <c r="Y10" s="100">
        <v>9016.1110000000008</v>
      </c>
      <c r="Z10" s="101">
        <v>8271.6280000000006</v>
      </c>
      <c r="AA10" s="102">
        <f>Y10+Z10</f>
        <v>17287.739000000001</v>
      </c>
      <c r="AB10" s="144">
        <v>20025.916999999998</v>
      </c>
      <c r="AC10" s="145">
        <v>7738.2569999999996</v>
      </c>
      <c r="AD10" s="146">
        <v>7792.2989999999991</v>
      </c>
      <c r="AE10" s="147">
        <v>15530.555999999999</v>
      </c>
      <c r="AF10" s="48">
        <v>19307</v>
      </c>
      <c r="AG10" s="61"/>
      <c r="AH10" s="67"/>
      <c r="AI10" s="55">
        <f>AG10+AH10</f>
        <v>0</v>
      </c>
      <c r="AJ10" s="48">
        <v>16068.338</v>
      </c>
      <c r="AK10" s="61">
        <v>6278</v>
      </c>
      <c r="AL10" s="67">
        <v>5903.4439999999995</v>
      </c>
      <c r="AM10" s="55">
        <f>AK10+AL10</f>
        <v>12181.444</v>
      </c>
      <c r="AN10" s="48">
        <f>AJ10</f>
        <v>16068.338</v>
      </c>
      <c r="AO10" s="61"/>
      <c r="AP10" s="67"/>
      <c r="AQ10" s="55">
        <f>AO10+AP10</f>
        <v>0</v>
      </c>
      <c r="AR10" s="81"/>
      <c r="AT10" s="100">
        <f>Q10+AK10</f>
        <v>460814.85399999999</v>
      </c>
      <c r="AU10" s="101">
        <f>R10+AL10</f>
        <v>418208.45700000011</v>
      </c>
      <c r="AV10" s="102">
        <f>AT10+AU10</f>
        <v>879023.3110000001</v>
      </c>
    </row>
    <row r="11" spans="1:48" ht="18.75" customHeight="1" x14ac:dyDescent="0.25">
      <c r="A11" s="38" t="s">
        <v>82</v>
      </c>
      <c r="B11" s="39" t="s">
        <v>80</v>
      </c>
      <c r="C11" s="41" t="s">
        <v>65</v>
      </c>
      <c r="D11" s="48"/>
      <c r="E11" s="100"/>
      <c r="F11" s="101"/>
      <c r="G11" s="102"/>
      <c r="H11" s="144"/>
      <c r="I11" s="145"/>
      <c r="J11" s="146"/>
      <c r="K11" s="147"/>
      <c r="L11" s="48"/>
      <c r="M11" s="61"/>
      <c r="N11" s="67"/>
      <c r="O11" s="55"/>
      <c r="P11" s="48"/>
      <c r="Q11" s="61"/>
      <c r="R11" s="67"/>
      <c r="S11" s="55"/>
      <c r="T11" s="48"/>
      <c r="U11" s="61"/>
      <c r="V11" s="67"/>
      <c r="W11" s="55"/>
      <c r="X11" s="48"/>
      <c r="Y11" s="100"/>
      <c r="Z11" s="101"/>
      <c r="AA11" s="102"/>
      <c r="AB11" s="144"/>
      <c r="AC11" s="145"/>
      <c r="AD11" s="146"/>
      <c r="AE11" s="147"/>
      <c r="AF11" s="48"/>
      <c r="AG11" s="61"/>
      <c r="AH11" s="67"/>
      <c r="AI11" s="55"/>
      <c r="AJ11" s="48"/>
      <c r="AK11" s="61"/>
      <c r="AL11" s="67"/>
      <c r="AM11" s="55"/>
      <c r="AN11" s="48"/>
      <c r="AO11" s="61"/>
      <c r="AP11" s="67"/>
      <c r="AQ11" s="55"/>
      <c r="AR11" s="81"/>
      <c r="AT11" s="100"/>
      <c r="AU11" s="101"/>
      <c r="AV11" s="102"/>
    </row>
    <row r="12" spans="1:48" ht="18" customHeight="1" x14ac:dyDescent="0.25">
      <c r="A12" s="40" t="s">
        <v>7</v>
      </c>
      <c r="B12" s="36" t="s">
        <v>83</v>
      </c>
      <c r="C12" s="41" t="s">
        <v>65</v>
      </c>
      <c r="D12" s="49">
        <f t="shared" ref="D12:W12" si="29">D13+D14</f>
        <v>1029470.9270000001</v>
      </c>
      <c r="E12" s="103">
        <f t="shared" si="29"/>
        <v>284206.44400000002</v>
      </c>
      <c r="F12" s="104">
        <f t="shared" si="29"/>
        <v>273594.89299999998</v>
      </c>
      <c r="G12" s="105">
        <f t="shared" si="29"/>
        <v>557801.33700000006</v>
      </c>
      <c r="H12" s="148">
        <f>H13+H14</f>
        <v>1029470.9270000001</v>
      </c>
      <c r="I12" s="149">
        <v>574000.67500000005</v>
      </c>
      <c r="J12" s="150">
        <v>453206.00000000012</v>
      </c>
      <c r="K12" s="151">
        <v>1027206.6750000002</v>
      </c>
      <c r="L12" s="49">
        <f t="shared" ref="L12:S12" si="30">L13+L14</f>
        <v>973255.3</v>
      </c>
      <c r="M12" s="62">
        <f t="shared" si="30"/>
        <v>0</v>
      </c>
      <c r="N12" s="68">
        <f t="shared" si="30"/>
        <v>0</v>
      </c>
      <c r="O12" s="56">
        <f t="shared" si="30"/>
        <v>0</v>
      </c>
      <c r="P12" s="49">
        <f t="shared" si="30"/>
        <v>946860.63500000001</v>
      </c>
      <c r="Q12" s="62">
        <f t="shared" si="30"/>
        <v>454536.85399999999</v>
      </c>
      <c r="R12" s="68">
        <f t="shared" si="30"/>
        <v>412305.01300000009</v>
      </c>
      <c r="S12" s="56">
        <f t="shared" si="30"/>
        <v>866841.86700000009</v>
      </c>
      <c r="T12" s="49">
        <f t="shared" si="29"/>
        <v>946860.63500000001</v>
      </c>
      <c r="U12" s="62">
        <f t="shared" si="29"/>
        <v>0</v>
      </c>
      <c r="V12" s="68">
        <f t="shared" si="29"/>
        <v>0</v>
      </c>
      <c r="W12" s="56">
        <f t="shared" si="29"/>
        <v>0</v>
      </c>
      <c r="X12" s="49">
        <f t="shared" ref="X12:AN12" si="31">X13+X14</f>
        <v>20025.916999999998</v>
      </c>
      <c r="Y12" s="103">
        <f t="shared" si="31"/>
        <v>0</v>
      </c>
      <c r="Z12" s="104">
        <f t="shared" si="31"/>
        <v>0</v>
      </c>
      <c r="AA12" s="105">
        <f t="shared" si="31"/>
        <v>0</v>
      </c>
      <c r="AB12" s="148">
        <v>20025.916999999998</v>
      </c>
      <c r="AC12" s="149">
        <v>7738.2569999999996</v>
      </c>
      <c r="AD12" s="150">
        <v>7792.2989999999991</v>
      </c>
      <c r="AE12" s="151">
        <v>15530.555999999999</v>
      </c>
      <c r="AF12" s="49">
        <f t="shared" ref="AF12:AM12" si="32">AF13+AF14</f>
        <v>19307</v>
      </c>
      <c r="AG12" s="62">
        <f t="shared" si="32"/>
        <v>0</v>
      </c>
      <c r="AH12" s="68">
        <f t="shared" si="32"/>
        <v>0</v>
      </c>
      <c r="AI12" s="56">
        <f t="shared" si="32"/>
        <v>0</v>
      </c>
      <c r="AJ12" s="49">
        <f>AJ13+AJ14</f>
        <v>16068.338</v>
      </c>
      <c r="AK12" s="62">
        <f t="shared" si="32"/>
        <v>6278</v>
      </c>
      <c r="AL12" s="68">
        <f t="shared" si="32"/>
        <v>5903.4439999999995</v>
      </c>
      <c r="AM12" s="56">
        <f t="shared" si="32"/>
        <v>12181.444</v>
      </c>
      <c r="AN12" s="49">
        <f t="shared" si="31"/>
        <v>16068.338</v>
      </c>
      <c r="AO12" s="62">
        <f>AO13+AO14</f>
        <v>0</v>
      </c>
      <c r="AP12" s="68">
        <f>AP13+AP14</f>
        <v>0</v>
      </c>
      <c r="AQ12" s="56">
        <f>AQ13+AQ14</f>
        <v>0</v>
      </c>
      <c r="AR12" s="81"/>
      <c r="AT12" s="103">
        <f>AT13+AT14</f>
        <v>460814.85399999999</v>
      </c>
      <c r="AU12" s="104">
        <f>AU13+AU14</f>
        <v>418208.45700000011</v>
      </c>
      <c r="AV12" s="105">
        <f>AV13+AV14</f>
        <v>879023.3110000001</v>
      </c>
    </row>
    <row r="13" spans="1:48" ht="18" customHeight="1" x14ac:dyDescent="0.25">
      <c r="A13" s="38" t="s">
        <v>84</v>
      </c>
      <c r="B13" s="39" t="s">
        <v>85</v>
      </c>
      <c r="C13" s="41" t="s">
        <v>65</v>
      </c>
      <c r="D13" s="50">
        <f>D10</f>
        <v>1029470.9270000001</v>
      </c>
      <c r="E13" s="106">
        <v>284206.44400000002</v>
      </c>
      <c r="F13" s="107">
        <v>273594.89299999998</v>
      </c>
      <c r="G13" s="108">
        <f>E13+F13</f>
        <v>557801.33700000006</v>
      </c>
      <c r="H13" s="152">
        <f>H10</f>
        <v>1029470.9270000001</v>
      </c>
      <c r="I13" s="153">
        <v>574000.67500000005</v>
      </c>
      <c r="J13" s="154">
        <v>453206.00000000012</v>
      </c>
      <c r="K13" s="155">
        <v>1027206.6750000002</v>
      </c>
      <c r="L13" s="50">
        <f>L10</f>
        <v>973255.3</v>
      </c>
      <c r="M13" s="63"/>
      <c r="N13" s="69"/>
      <c r="O13" s="57">
        <f>M13+N13</f>
        <v>0</v>
      </c>
      <c r="P13" s="50">
        <f>P10</f>
        <v>946860.63500000001</v>
      </c>
      <c r="Q13" s="63">
        <v>454536.85399999999</v>
      </c>
      <c r="R13" s="69">
        <v>412305.01300000009</v>
      </c>
      <c r="S13" s="57">
        <f>Q13+R13</f>
        <v>866841.86700000009</v>
      </c>
      <c r="T13" s="50">
        <f>P13</f>
        <v>946860.63500000001</v>
      </c>
      <c r="U13" s="63">
        <f>U10</f>
        <v>0</v>
      </c>
      <c r="V13" s="69">
        <f>V10</f>
        <v>0</v>
      </c>
      <c r="W13" s="57">
        <f>U13+V13</f>
        <v>0</v>
      </c>
      <c r="X13" s="50">
        <f>X10</f>
        <v>20025.916999999998</v>
      </c>
      <c r="Y13" s="106"/>
      <c r="Z13" s="107"/>
      <c r="AA13" s="108">
        <f>Y13+Z13</f>
        <v>0</v>
      </c>
      <c r="AB13" s="152">
        <v>20025.916999999998</v>
      </c>
      <c r="AC13" s="153">
        <v>7738.2569999999996</v>
      </c>
      <c r="AD13" s="154">
        <v>7792.2989999999991</v>
      </c>
      <c r="AE13" s="155">
        <v>15530.555999999999</v>
      </c>
      <c r="AF13" s="50">
        <v>19307</v>
      </c>
      <c r="AG13" s="63"/>
      <c r="AH13" s="69"/>
      <c r="AI13" s="57">
        <f>AG13+AH13</f>
        <v>0</v>
      </c>
      <c r="AJ13" s="50">
        <f>AJ15</f>
        <v>16068.338</v>
      </c>
      <c r="AK13" s="63">
        <v>6278</v>
      </c>
      <c r="AL13" s="69">
        <v>5903.4439999999995</v>
      </c>
      <c r="AM13" s="57">
        <f>AK13+AL13</f>
        <v>12181.444</v>
      </c>
      <c r="AN13" s="50">
        <f>AJ13</f>
        <v>16068.338</v>
      </c>
      <c r="AO13" s="63">
        <f>AO10</f>
        <v>0</v>
      </c>
      <c r="AP13" s="69">
        <f>AP10</f>
        <v>0</v>
      </c>
      <c r="AQ13" s="57">
        <f>AO13+AP13</f>
        <v>0</v>
      </c>
      <c r="AR13" s="81"/>
      <c r="AT13" s="100">
        <f>Q13+AK13</f>
        <v>460814.85399999999</v>
      </c>
      <c r="AU13" s="101">
        <f>R13+AL13</f>
        <v>418208.45700000011</v>
      </c>
      <c r="AV13" s="108">
        <f>AT13+AU13</f>
        <v>879023.3110000001</v>
      </c>
    </row>
    <row r="14" spans="1:48" ht="19.5" customHeight="1" x14ac:dyDescent="0.25">
      <c r="A14" s="38" t="s">
        <v>86</v>
      </c>
      <c r="B14" s="39" t="s">
        <v>87</v>
      </c>
      <c r="C14" s="41" t="s">
        <v>65</v>
      </c>
      <c r="D14" s="50"/>
      <c r="E14" s="106"/>
      <c r="F14" s="107"/>
      <c r="G14" s="108"/>
      <c r="H14" s="152"/>
      <c r="I14" s="153"/>
      <c r="J14" s="154"/>
      <c r="K14" s="155"/>
      <c r="L14" s="50"/>
      <c r="M14" s="63"/>
      <c r="N14" s="69"/>
      <c r="O14" s="57"/>
      <c r="P14" s="50"/>
      <c r="Q14" s="63"/>
      <c r="R14" s="69"/>
      <c r="S14" s="57"/>
      <c r="T14" s="50"/>
      <c r="U14" s="63"/>
      <c r="V14" s="69"/>
      <c r="W14" s="57"/>
      <c r="X14" s="50"/>
      <c r="Y14" s="106"/>
      <c r="Z14" s="107"/>
      <c r="AA14" s="108"/>
      <c r="AB14" s="152"/>
      <c r="AC14" s="153"/>
      <c r="AD14" s="154"/>
      <c r="AE14" s="155"/>
      <c r="AF14" s="50"/>
      <c r="AG14" s="63"/>
      <c r="AH14" s="69"/>
      <c r="AI14" s="57"/>
      <c r="AJ14" s="50"/>
      <c r="AK14" s="63"/>
      <c r="AL14" s="69"/>
      <c r="AM14" s="57"/>
      <c r="AN14" s="50"/>
      <c r="AO14" s="63"/>
      <c r="AP14" s="69"/>
      <c r="AQ14" s="57"/>
      <c r="AR14" s="81"/>
      <c r="AT14" s="106"/>
      <c r="AU14" s="107"/>
      <c r="AV14" s="108"/>
    </row>
    <row r="15" spans="1:48" ht="28.5" x14ac:dyDescent="0.25">
      <c r="A15" s="40" t="s">
        <v>8</v>
      </c>
      <c r="B15" s="36" t="s">
        <v>104</v>
      </c>
      <c r="C15" s="41" t="s">
        <v>65</v>
      </c>
      <c r="D15" s="49">
        <f t="shared" ref="D15:AA15" si="33">D9</f>
        <v>1029470.9270000001</v>
      </c>
      <c r="E15" s="103">
        <f>E9</f>
        <v>476333.81599999999</v>
      </c>
      <c r="F15" s="104">
        <f t="shared" si="33"/>
        <v>433031.69199999992</v>
      </c>
      <c r="G15" s="105">
        <f t="shared" si="33"/>
        <v>909365.50799999991</v>
      </c>
      <c r="H15" s="148">
        <f>H9</f>
        <v>1029470.9270000001</v>
      </c>
      <c r="I15" s="149">
        <v>574000.67500000005</v>
      </c>
      <c r="J15" s="150">
        <v>453206.00000000012</v>
      </c>
      <c r="K15" s="151">
        <v>1027206.6750000002</v>
      </c>
      <c r="L15" s="49">
        <f t="shared" ref="L15:S15" si="34">L9</f>
        <v>973255.3</v>
      </c>
      <c r="M15" s="62">
        <f t="shared" si="34"/>
        <v>0</v>
      </c>
      <c r="N15" s="68">
        <f t="shared" si="34"/>
        <v>0</v>
      </c>
      <c r="O15" s="56">
        <f t="shared" si="34"/>
        <v>0</v>
      </c>
      <c r="P15" s="49">
        <f t="shared" si="34"/>
        <v>946860.63500000001</v>
      </c>
      <c r="Q15" s="62">
        <f t="shared" si="34"/>
        <v>454536.85399999999</v>
      </c>
      <c r="R15" s="68">
        <f t="shared" si="34"/>
        <v>412305.01300000009</v>
      </c>
      <c r="S15" s="56">
        <f t="shared" si="34"/>
        <v>866841.86700000009</v>
      </c>
      <c r="T15" s="49">
        <f t="shared" si="33"/>
        <v>946860.63500000001</v>
      </c>
      <c r="U15" s="62">
        <f t="shared" si="33"/>
        <v>0</v>
      </c>
      <c r="V15" s="68">
        <f t="shared" si="33"/>
        <v>0</v>
      </c>
      <c r="W15" s="56">
        <f t="shared" si="33"/>
        <v>0</v>
      </c>
      <c r="X15" s="49">
        <f t="shared" si="33"/>
        <v>20025.916999999998</v>
      </c>
      <c r="Y15" s="103">
        <f t="shared" si="33"/>
        <v>9016.1110000000008</v>
      </c>
      <c r="Z15" s="104">
        <f t="shared" si="33"/>
        <v>8271.6280000000006</v>
      </c>
      <c r="AA15" s="105">
        <f t="shared" si="33"/>
        <v>17287.739000000001</v>
      </c>
      <c r="AB15" s="148">
        <v>20025.916999999998</v>
      </c>
      <c r="AC15" s="149">
        <v>7738.2569999999996</v>
      </c>
      <c r="AD15" s="150">
        <v>7792.2989999999991</v>
      </c>
      <c r="AE15" s="151">
        <v>15530.555999999999</v>
      </c>
      <c r="AF15" s="49">
        <f t="shared" ref="AF15:AM15" si="35">AF9</f>
        <v>19307</v>
      </c>
      <c r="AG15" s="62">
        <f t="shared" si="35"/>
        <v>0</v>
      </c>
      <c r="AH15" s="68">
        <f t="shared" si="35"/>
        <v>0</v>
      </c>
      <c r="AI15" s="56">
        <f t="shared" si="35"/>
        <v>0</v>
      </c>
      <c r="AJ15" s="49">
        <f t="shared" si="35"/>
        <v>16068.338</v>
      </c>
      <c r="AK15" s="62">
        <f t="shared" si="35"/>
        <v>6278</v>
      </c>
      <c r="AL15" s="68">
        <f t="shared" si="35"/>
        <v>5903.4439999999995</v>
      </c>
      <c r="AM15" s="56">
        <f t="shared" si="35"/>
        <v>12181.444</v>
      </c>
      <c r="AN15" s="49">
        <f t="shared" ref="AN15:AP15" si="36">AN9</f>
        <v>16068.338</v>
      </c>
      <c r="AO15" s="62">
        <f t="shared" si="36"/>
        <v>0</v>
      </c>
      <c r="AP15" s="68">
        <f t="shared" si="36"/>
        <v>0</v>
      </c>
      <c r="AQ15" s="56">
        <f>AQ9</f>
        <v>0</v>
      </c>
      <c r="AR15" s="81"/>
      <c r="AT15" s="103">
        <f>AT9</f>
        <v>460814.85399999999</v>
      </c>
      <c r="AU15" s="104">
        <f>AU9</f>
        <v>418208.45700000011</v>
      </c>
      <c r="AV15" s="105">
        <f>AV9</f>
        <v>879023.3110000001</v>
      </c>
    </row>
    <row r="16" spans="1:48" ht="18.75" customHeight="1" x14ac:dyDescent="0.25">
      <c r="A16" s="38" t="s">
        <v>88</v>
      </c>
      <c r="B16" s="39" t="s">
        <v>93</v>
      </c>
      <c r="C16" s="41" t="s">
        <v>65</v>
      </c>
      <c r="D16" s="50">
        <v>465621.73100000003</v>
      </c>
      <c r="E16" s="106">
        <v>192127.37199999997</v>
      </c>
      <c r="F16" s="107">
        <f>96975.404+62461.395</f>
        <v>159436.799</v>
      </c>
      <c r="G16" s="108">
        <f>E16+F16</f>
        <v>351564.17099999997</v>
      </c>
      <c r="H16" s="152">
        <v>465621.73100000003</v>
      </c>
      <c r="I16" s="153">
        <v>295969.58400000003</v>
      </c>
      <c r="J16" s="154">
        <v>176716.22099999999</v>
      </c>
      <c r="K16" s="155">
        <v>472685.80500000005</v>
      </c>
      <c r="L16" s="124">
        <v>398440.92200000002</v>
      </c>
      <c r="M16" s="63"/>
      <c r="N16" s="69"/>
      <c r="O16" s="57">
        <f>M16+N16</f>
        <v>0</v>
      </c>
      <c r="P16" s="124">
        <v>387593.64500000002</v>
      </c>
      <c r="Q16" s="63">
        <v>454536.85399999999</v>
      </c>
      <c r="R16" s="69">
        <v>412305.01300000009</v>
      </c>
      <c r="S16" s="57">
        <f>Q16+R16</f>
        <v>866841.86700000009</v>
      </c>
      <c r="T16" s="50">
        <f>P16</f>
        <v>387593.64500000002</v>
      </c>
      <c r="U16" s="63"/>
      <c r="V16" s="69"/>
      <c r="W16" s="73">
        <f>U16+V16</f>
        <v>0</v>
      </c>
      <c r="X16" s="50">
        <v>255.697</v>
      </c>
      <c r="Y16" s="106">
        <v>205.28800000000001</v>
      </c>
      <c r="Z16" s="107">
        <v>233.43200000000002</v>
      </c>
      <c r="AA16" s="108">
        <f>Y16+Z16</f>
        <v>438.72</v>
      </c>
      <c r="AB16" s="152">
        <v>255.697</v>
      </c>
      <c r="AC16" s="153">
        <v>164.53700000000001</v>
      </c>
      <c r="AD16" s="154">
        <v>172.90499999999994</v>
      </c>
      <c r="AE16" s="155">
        <v>337.44199999999995</v>
      </c>
      <c r="AF16" s="50">
        <v>375.8</v>
      </c>
      <c r="AG16" s="63"/>
      <c r="AH16" s="69"/>
      <c r="AI16" s="57">
        <f>AG16+AH16</f>
        <v>0</v>
      </c>
      <c r="AJ16" s="50">
        <v>366.81599999999997</v>
      </c>
      <c r="AK16" s="63">
        <v>210.46299999999999</v>
      </c>
      <c r="AL16" s="69">
        <v>193.33099999999993</v>
      </c>
      <c r="AM16" s="57">
        <f>AK16+AL16</f>
        <v>403.79399999999993</v>
      </c>
      <c r="AN16" s="50">
        <f>AJ16</f>
        <v>366.81599999999997</v>
      </c>
      <c r="AO16" s="63"/>
      <c r="AP16" s="69"/>
      <c r="AQ16" s="73">
        <f>AO16+AP16</f>
        <v>0</v>
      </c>
      <c r="AR16" s="81"/>
      <c r="AT16" s="100">
        <f>Q16+AK16</f>
        <v>454747.31699999998</v>
      </c>
      <c r="AU16" s="101">
        <f>R16+AL16</f>
        <v>412498.3440000001</v>
      </c>
      <c r="AV16" s="108">
        <f>AT16+AU16</f>
        <v>867245.66100000008</v>
      </c>
    </row>
    <row r="17" spans="1:48" ht="18.75" customHeight="1" x14ac:dyDescent="0.25">
      <c r="A17" s="38" t="s">
        <v>89</v>
      </c>
      <c r="B17" s="39" t="s">
        <v>94</v>
      </c>
      <c r="C17" s="41" t="s">
        <v>65</v>
      </c>
      <c r="D17" s="50"/>
      <c r="E17" s="106"/>
      <c r="F17" s="107"/>
      <c r="G17" s="108"/>
      <c r="H17" s="152"/>
      <c r="I17" s="153"/>
      <c r="J17" s="154"/>
      <c r="K17" s="155"/>
      <c r="L17" s="124"/>
      <c r="M17" s="63"/>
      <c r="N17" s="69"/>
      <c r="O17" s="57"/>
      <c r="P17" s="124"/>
      <c r="Q17" s="63"/>
      <c r="R17" s="69"/>
      <c r="S17" s="57"/>
      <c r="T17" s="50"/>
      <c r="U17" s="63"/>
      <c r="V17" s="69"/>
      <c r="W17" s="57"/>
      <c r="X17" s="50"/>
      <c r="Y17" s="106"/>
      <c r="Z17" s="107"/>
      <c r="AA17" s="108"/>
      <c r="AB17" s="152"/>
      <c r="AC17" s="153"/>
      <c r="AD17" s="154"/>
      <c r="AE17" s="155"/>
      <c r="AF17" s="50"/>
      <c r="AG17" s="63"/>
      <c r="AH17" s="69"/>
      <c r="AI17" s="57"/>
      <c r="AJ17" s="50"/>
      <c r="AK17" s="63"/>
      <c r="AL17" s="69"/>
      <c r="AM17" s="57"/>
      <c r="AN17" s="50"/>
      <c r="AO17" s="63"/>
      <c r="AP17" s="69"/>
      <c r="AQ17" s="57"/>
      <c r="AR17" s="81"/>
      <c r="AT17" s="106"/>
      <c r="AU17" s="107"/>
      <c r="AV17" s="108"/>
    </row>
    <row r="18" spans="1:48" ht="18.75" customHeight="1" x14ac:dyDescent="0.25">
      <c r="A18" s="38" t="s">
        <v>95</v>
      </c>
      <c r="B18" s="36" t="s">
        <v>105</v>
      </c>
      <c r="C18" s="41" t="s">
        <v>65</v>
      </c>
      <c r="D18" s="49">
        <f t="shared" ref="D18:W18" si="37">D15-D16-D17</f>
        <v>563849.19600000011</v>
      </c>
      <c r="E18" s="103">
        <f>E15-E16-E17</f>
        <v>284206.44400000002</v>
      </c>
      <c r="F18" s="104">
        <f t="shared" si="37"/>
        <v>273594.89299999992</v>
      </c>
      <c r="G18" s="105">
        <f t="shared" si="37"/>
        <v>557801.33699999994</v>
      </c>
      <c r="H18" s="148">
        <f>H15-H16-H17</f>
        <v>563849.19600000011</v>
      </c>
      <c r="I18" s="149">
        <v>278031.09100000001</v>
      </c>
      <c r="J18" s="150">
        <v>276489.7790000001</v>
      </c>
      <c r="K18" s="151">
        <v>554520.87000000011</v>
      </c>
      <c r="L18" s="125">
        <f t="shared" ref="L18:S18" si="38">L15-L16-L17</f>
        <v>574814.37800000003</v>
      </c>
      <c r="M18" s="62">
        <f t="shared" si="38"/>
        <v>0</v>
      </c>
      <c r="N18" s="68">
        <f t="shared" si="38"/>
        <v>0</v>
      </c>
      <c r="O18" s="56">
        <f t="shared" si="38"/>
        <v>0</v>
      </c>
      <c r="P18" s="125">
        <f t="shared" si="38"/>
        <v>559266.99</v>
      </c>
      <c r="Q18" s="62">
        <f t="shared" si="38"/>
        <v>0</v>
      </c>
      <c r="R18" s="68">
        <f t="shared" si="38"/>
        <v>0</v>
      </c>
      <c r="S18" s="56">
        <f t="shared" si="38"/>
        <v>0</v>
      </c>
      <c r="T18" s="49">
        <f t="shared" si="37"/>
        <v>559266.99</v>
      </c>
      <c r="U18" s="62">
        <f t="shared" si="37"/>
        <v>0</v>
      </c>
      <c r="V18" s="68">
        <f t="shared" si="37"/>
        <v>0</v>
      </c>
      <c r="W18" s="56">
        <f t="shared" si="37"/>
        <v>0</v>
      </c>
      <c r="X18" s="49">
        <f t="shared" ref="X18:AN18" si="39">X15-X16-X17</f>
        <v>19770.219999999998</v>
      </c>
      <c r="Y18" s="103">
        <f t="shared" si="39"/>
        <v>8810.8230000000003</v>
      </c>
      <c r="Z18" s="104">
        <f t="shared" si="39"/>
        <v>8038.1960000000008</v>
      </c>
      <c r="AA18" s="105">
        <f t="shared" si="39"/>
        <v>16849.019</v>
      </c>
      <c r="AB18" s="148">
        <v>19770.219999999998</v>
      </c>
      <c r="AC18" s="149">
        <v>7573.7199999999993</v>
      </c>
      <c r="AD18" s="150">
        <v>7619.3939999999993</v>
      </c>
      <c r="AE18" s="151">
        <v>15193.114</v>
      </c>
      <c r="AF18" s="49">
        <f t="shared" ref="AF18:AM18" si="40">AF15-AF16-AF17</f>
        <v>18931.2</v>
      </c>
      <c r="AG18" s="62">
        <f t="shared" si="40"/>
        <v>0</v>
      </c>
      <c r="AH18" s="68">
        <f t="shared" si="40"/>
        <v>0</v>
      </c>
      <c r="AI18" s="56">
        <f t="shared" si="40"/>
        <v>0</v>
      </c>
      <c r="AJ18" s="49">
        <f t="shared" si="40"/>
        <v>15701.521999999999</v>
      </c>
      <c r="AK18" s="62">
        <f t="shared" si="40"/>
        <v>6067.5370000000003</v>
      </c>
      <c r="AL18" s="68">
        <f t="shared" si="40"/>
        <v>5710.1129999999994</v>
      </c>
      <c r="AM18" s="56">
        <f t="shared" si="40"/>
        <v>11777.65</v>
      </c>
      <c r="AN18" s="49">
        <f t="shared" si="39"/>
        <v>15701.521999999999</v>
      </c>
      <c r="AO18" s="62">
        <f>AO15-AO16-AO17</f>
        <v>0</v>
      </c>
      <c r="AP18" s="68">
        <f>AP15-AP16-AP17</f>
        <v>0</v>
      </c>
      <c r="AQ18" s="56">
        <f>AQ15-AQ16-AQ17</f>
        <v>0</v>
      </c>
      <c r="AR18" s="81"/>
      <c r="AT18" s="103">
        <f>AT15-AT16-AT17</f>
        <v>6067.5370000000112</v>
      </c>
      <c r="AU18" s="104">
        <f>AU15-AU16-AU17</f>
        <v>5710.1130000000121</v>
      </c>
      <c r="AV18" s="105">
        <f>AV15-AV16-AV17</f>
        <v>11777.650000000023</v>
      </c>
    </row>
    <row r="19" spans="1:48" ht="18.75" customHeight="1" x14ac:dyDescent="0.25">
      <c r="A19" s="38" t="s">
        <v>96</v>
      </c>
      <c r="B19" s="39" t="s">
        <v>99</v>
      </c>
      <c r="C19" s="41" t="s">
        <v>65</v>
      </c>
      <c r="D19" s="50">
        <f t="shared" ref="D19:AQ19" si="41">D20+D21</f>
        <v>445079.99800000002</v>
      </c>
      <c r="E19" s="106">
        <f>E20+E21</f>
        <v>231004.54</v>
      </c>
      <c r="F19" s="107">
        <f t="shared" si="41"/>
        <v>227911.25899999999</v>
      </c>
      <c r="G19" s="108">
        <f t="shared" si="41"/>
        <v>458915.799</v>
      </c>
      <c r="H19" s="152">
        <f>H20+H21</f>
        <v>445079.99800000002</v>
      </c>
      <c r="I19" s="153">
        <v>230796.19899999999</v>
      </c>
      <c r="J19" s="154">
        <v>228684.93300000005</v>
      </c>
      <c r="K19" s="155">
        <v>459481.13200000004</v>
      </c>
      <c r="L19" s="124">
        <f t="shared" ref="L19:S19" si="42">L20+L21</f>
        <v>463098.826</v>
      </c>
      <c r="M19" s="63">
        <f t="shared" si="42"/>
        <v>0</v>
      </c>
      <c r="N19" s="69">
        <f t="shared" si="42"/>
        <v>0</v>
      </c>
      <c r="O19" s="57">
        <f t="shared" si="42"/>
        <v>0</v>
      </c>
      <c r="P19" s="124">
        <f t="shared" si="42"/>
        <v>458336.24300000002</v>
      </c>
      <c r="Q19" s="63">
        <f t="shared" si="42"/>
        <v>148506.89499999999</v>
      </c>
      <c r="R19" s="69">
        <f t="shared" si="42"/>
        <v>109232.601</v>
      </c>
      <c r="S19" s="57">
        <f t="shared" si="42"/>
        <v>257739.49599999998</v>
      </c>
      <c r="T19" s="50">
        <f t="shared" si="41"/>
        <v>458336.24300000002</v>
      </c>
      <c r="U19" s="63">
        <f t="shared" si="41"/>
        <v>0</v>
      </c>
      <c r="V19" s="69">
        <f t="shared" si="41"/>
        <v>0</v>
      </c>
      <c r="W19" s="57">
        <f t="shared" si="41"/>
        <v>0</v>
      </c>
      <c r="X19" s="50">
        <f t="shared" si="41"/>
        <v>16747.887000000002</v>
      </c>
      <c r="Y19" s="106">
        <f t="shared" si="41"/>
        <v>7653.8230000000003</v>
      </c>
      <c r="Z19" s="107">
        <f t="shared" si="41"/>
        <v>7173.1959999999999</v>
      </c>
      <c r="AA19" s="108">
        <f t="shared" si="41"/>
        <v>14827.019</v>
      </c>
      <c r="AB19" s="152">
        <v>16747.887000000002</v>
      </c>
      <c r="AC19" s="153">
        <v>6626.72</v>
      </c>
      <c r="AD19" s="154">
        <v>6896.3939999999993</v>
      </c>
      <c r="AE19" s="155">
        <v>13523.114</v>
      </c>
      <c r="AF19" s="50">
        <v>16183.2</v>
      </c>
      <c r="AG19" s="63">
        <f t="shared" ref="AG19:AM19" si="43">AG20+AG21</f>
        <v>0</v>
      </c>
      <c r="AH19" s="69">
        <f t="shared" si="43"/>
        <v>0</v>
      </c>
      <c r="AI19" s="57">
        <f t="shared" si="43"/>
        <v>0</v>
      </c>
      <c r="AJ19" s="50">
        <f t="shared" si="43"/>
        <v>13875.189</v>
      </c>
      <c r="AK19" s="63">
        <f t="shared" si="43"/>
        <v>5071.5370000000003</v>
      </c>
      <c r="AL19" s="69">
        <f t="shared" si="43"/>
        <v>5054.1129999999994</v>
      </c>
      <c r="AM19" s="57">
        <f t="shared" si="43"/>
        <v>10125.65</v>
      </c>
      <c r="AN19" s="50">
        <f t="shared" si="41"/>
        <v>0</v>
      </c>
      <c r="AO19" s="63">
        <f t="shared" si="41"/>
        <v>0</v>
      </c>
      <c r="AP19" s="69">
        <f t="shared" si="41"/>
        <v>0</v>
      </c>
      <c r="AQ19" s="57">
        <f t="shared" si="41"/>
        <v>0</v>
      </c>
      <c r="AR19" s="81"/>
      <c r="AT19" s="106">
        <f>AT20+AT21</f>
        <v>153578.432</v>
      </c>
      <c r="AU19" s="107">
        <f>AU20+AU21</f>
        <v>114286.71399999999</v>
      </c>
      <c r="AV19" s="108">
        <f>AV20+AV21</f>
        <v>267865.14600000001</v>
      </c>
    </row>
    <row r="20" spans="1:48" ht="18.75" customHeight="1" x14ac:dyDescent="0.25">
      <c r="A20" s="38"/>
      <c r="B20" s="44" t="s">
        <v>110</v>
      </c>
      <c r="C20" s="41" t="s">
        <v>65</v>
      </c>
      <c r="D20" s="50">
        <v>445079.99800000002</v>
      </c>
      <c r="E20" s="106">
        <v>231004.54</v>
      </c>
      <c r="F20" s="107">
        <v>227911.25899999999</v>
      </c>
      <c r="G20" s="108">
        <f>E20+F20</f>
        <v>458915.799</v>
      </c>
      <c r="H20" s="152">
        <v>445079.99800000002</v>
      </c>
      <c r="I20" s="153">
        <v>230796.19899999999</v>
      </c>
      <c r="J20" s="154">
        <v>228684.93300000005</v>
      </c>
      <c r="K20" s="155">
        <v>459481.13200000004</v>
      </c>
      <c r="L20" s="124">
        <v>463098.826</v>
      </c>
      <c r="M20" s="63"/>
      <c r="N20" s="69"/>
      <c r="O20" s="57">
        <f>M20+N20</f>
        <v>0</v>
      </c>
      <c r="P20" s="124">
        <v>458336.24300000002</v>
      </c>
      <c r="Q20" s="63">
        <v>148506.89499999999</v>
      </c>
      <c r="R20" s="69">
        <v>109232.601</v>
      </c>
      <c r="S20" s="57">
        <f>Q20+R20</f>
        <v>257739.49599999998</v>
      </c>
      <c r="T20" s="50">
        <f>P20</f>
        <v>458336.24300000002</v>
      </c>
      <c r="U20" s="63"/>
      <c r="V20" s="69"/>
      <c r="W20" s="57">
        <f>U20+V20</f>
        <v>0</v>
      </c>
      <c r="X20" s="50"/>
      <c r="Y20" s="106"/>
      <c r="Z20" s="107"/>
      <c r="AA20" s="108">
        <f>Y20+Z20</f>
        <v>0</v>
      </c>
      <c r="AB20" s="152"/>
      <c r="AC20" s="153"/>
      <c r="AD20" s="154"/>
      <c r="AE20" s="155">
        <v>0</v>
      </c>
      <c r="AF20" s="50"/>
      <c r="AG20" s="63"/>
      <c r="AH20" s="69"/>
      <c r="AI20" s="57">
        <f>AG20+AH20</f>
        <v>0</v>
      </c>
      <c r="AJ20" s="50"/>
      <c r="AK20" s="63"/>
      <c r="AL20" s="69"/>
      <c r="AM20" s="57">
        <f>AK20+AL20</f>
        <v>0</v>
      </c>
      <c r="AN20" s="50">
        <f>AJ20</f>
        <v>0</v>
      </c>
      <c r="AO20" s="63"/>
      <c r="AP20" s="69"/>
      <c r="AQ20" s="57">
        <f>AO20+AP20</f>
        <v>0</v>
      </c>
      <c r="AR20" s="81"/>
      <c r="AT20" s="106">
        <f t="shared" ref="AT20:AU23" si="44">Q20+AK20</f>
        <v>148506.89499999999</v>
      </c>
      <c r="AU20" s="107">
        <f t="shared" si="44"/>
        <v>109232.601</v>
      </c>
      <c r="AV20" s="108">
        <f>AT20+AU20</f>
        <v>257739.49599999998</v>
      </c>
    </row>
    <row r="21" spans="1:48" ht="18.75" customHeight="1" x14ac:dyDescent="0.25">
      <c r="A21" s="38"/>
      <c r="B21" s="44" t="s">
        <v>111</v>
      </c>
      <c r="C21" s="41" t="s">
        <v>65</v>
      </c>
      <c r="D21" s="50"/>
      <c r="E21" s="106"/>
      <c r="F21" s="107"/>
      <c r="G21" s="108"/>
      <c r="H21" s="152"/>
      <c r="I21" s="153"/>
      <c r="J21" s="154"/>
      <c r="K21" s="155"/>
      <c r="L21" s="124"/>
      <c r="M21" s="63"/>
      <c r="N21" s="69"/>
      <c r="O21" s="57"/>
      <c r="P21" s="124"/>
      <c r="Q21" s="63"/>
      <c r="R21" s="69"/>
      <c r="S21" s="57"/>
      <c r="T21" s="50"/>
      <c r="U21" s="63"/>
      <c r="V21" s="69"/>
      <c r="W21" s="57"/>
      <c r="X21" s="50">
        <v>16747.887000000002</v>
      </c>
      <c r="Y21" s="106">
        <v>7653.8230000000003</v>
      </c>
      <c r="Z21" s="107">
        <v>7173.1959999999999</v>
      </c>
      <c r="AA21" s="108">
        <f>Y21+Z21</f>
        <v>14827.019</v>
      </c>
      <c r="AB21" s="152">
        <v>16747.887000000002</v>
      </c>
      <c r="AC21" s="153">
        <v>6626.72</v>
      </c>
      <c r="AD21" s="154">
        <v>6896.3939999999993</v>
      </c>
      <c r="AE21" s="155">
        <v>13523.114</v>
      </c>
      <c r="AF21" s="50">
        <v>16183.2</v>
      </c>
      <c r="AG21" s="63"/>
      <c r="AH21" s="69"/>
      <c r="AI21" s="57">
        <f>AG21+AH21</f>
        <v>0</v>
      </c>
      <c r="AJ21" s="50">
        <v>13875.189</v>
      </c>
      <c r="AK21" s="63">
        <v>5071.5370000000003</v>
      </c>
      <c r="AL21" s="69">
        <v>5054.1129999999994</v>
      </c>
      <c r="AM21" s="57">
        <f>AK21+AL21</f>
        <v>10125.65</v>
      </c>
      <c r="AN21" s="50"/>
      <c r="AO21" s="63"/>
      <c r="AP21" s="69"/>
      <c r="AQ21" s="57"/>
      <c r="AR21" s="81"/>
      <c r="AT21" s="100">
        <f t="shared" si="44"/>
        <v>5071.5370000000003</v>
      </c>
      <c r="AU21" s="101">
        <f t="shared" si="44"/>
        <v>5054.1129999999994</v>
      </c>
      <c r="AV21" s="108">
        <f>AT21+AU21</f>
        <v>10125.65</v>
      </c>
    </row>
    <row r="22" spans="1:48" ht="18.75" customHeight="1" x14ac:dyDescent="0.25">
      <c r="A22" s="38" t="s">
        <v>97</v>
      </c>
      <c r="B22" s="39" t="s">
        <v>100</v>
      </c>
      <c r="C22" s="41" t="s">
        <v>65</v>
      </c>
      <c r="D22" s="50">
        <v>55841.184000000001</v>
      </c>
      <c r="E22" s="106">
        <f>29131.169+591.711</f>
        <v>29722.880000000001</v>
      </c>
      <c r="F22" s="107">
        <f>20637.839+652.793</f>
        <v>21290.632000000001</v>
      </c>
      <c r="G22" s="108">
        <f>E22+F22</f>
        <v>51013.512000000002</v>
      </c>
      <c r="H22" s="152">
        <v>55841.184000000001</v>
      </c>
      <c r="I22" s="153">
        <v>21195.721999999998</v>
      </c>
      <c r="J22" s="154">
        <v>16599.348999999998</v>
      </c>
      <c r="K22" s="155">
        <v>37795.070999999996</v>
      </c>
      <c r="L22" s="124">
        <v>58350.553999999996</v>
      </c>
      <c r="M22" s="63"/>
      <c r="N22" s="69"/>
      <c r="O22" s="57">
        <f>M22+N22</f>
        <v>0</v>
      </c>
      <c r="P22" s="124">
        <v>42953.874000000003</v>
      </c>
      <c r="Q22" s="63">
        <v>25226.53</v>
      </c>
      <c r="R22" s="69">
        <v>20769.908000000003</v>
      </c>
      <c r="S22" s="57">
        <f>Q22+R22</f>
        <v>45996.438000000002</v>
      </c>
      <c r="T22" s="50">
        <f>P22</f>
        <v>42953.874000000003</v>
      </c>
      <c r="U22" s="63"/>
      <c r="V22" s="69"/>
      <c r="W22" s="57">
        <f>U22+V22</f>
        <v>0</v>
      </c>
      <c r="X22" s="50">
        <v>2806.3330000000001</v>
      </c>
      <c r="Y22" s="106">
        <v>1050</v>
      </c>
      <c r="Z22" s="107">
        <v>762</v>
      </c>
      <c r="AA22" s="108">
        <f>Y22+Z22</f>
        <v>1812</v>
      </c>
      <c r="AB22" s="152">
        <v>2806.3330000000001</v>
      </c>
      <c r="AC22" s="153">
        <v>840</v>
      </c>
      <c r="AD22" s="154">
        <v>620</v>
      </c>
      <c r="AE22" s="155">
        <v>1460</v>
      </c>
      <c r="AF22" s="50">
        <v>2538</v>
      </c>
      <c r="AG22" s="63"/>
      <c r="AH22" s="69"/>
      <c r="AI22" s="57">
        <f>AG22+AH22</f>
        <v>0</v>
      </c>
      <c r="AJ22" s="50">
        <v>1616.3330000000001</v>
      </c>
      <c r="AK22" s="63">
        <v>889</v>
      </c>
      <c r="AL22" s="69">
        <v>553</v>
      </c>
      <c r="AM22" s="57">
        <f>AK22+AL22</f>
        <v>1442</v>
      </c>
      <c r="AN22" s="50">
        <f>AJ22</f>
        <v>1616.3330000000001</v>
      </c>
      <c r="AO22" s="63"/>
      <c r="AP22" s="69"/>
      <c r="AQ22" s="57">
        <f>AO22+AP22</f>
        <v>0</v>
      </c>
      <c r="AR22" s="81"/>
      <c r="AT22" s="100">
        <f t="shared" si="44"/>
        <v>26115.53</v>
      </c>
      <c r="AU22" s="101">
        <f t="shared" si="44"/>
        <v>21322.908000000003</v>
      </c>
      <c r="AV22" s="108">
        <f>AT22+AU22</f>
        <v>47438.438000000002</v>
      </c>
    </row>
    <row r="23" spans="1:48" ht="18.75" customHeight="1" x14ac:dyDescent="0.25">
      <c r="A23" s="38" t="s">
        <v>98</v>
      </c>
      <c r="B23" s="39" t="s">
        <v>101</v>
      </c>
      <c r="C23" s="41" t="s">
        <v>65</v>
      </c>
      <c r="D23" s="50">
        <v>62928.014000000003</v>
      </c>
      <c r="E23" s="106">
        <f>24070.735-591.711</f>
        <v>23479.024000000001</v>
      </c>
      <c r="F23" s="107">
        <f>25045.795-652.793</f>
        <v>24393.001999999997</v>
      </c>
      <c r="G23" s="108">
        <f>E23+F23</f>
        <v>47872.025999999998</v>
      </c>
      <c r="H23" s="152">
        <v>62928.014000000003</v>
      </c>
      <c r="I23" s="153">
        <v>26039.17</v>
      </c>
      <c r="J23" s="154">
        <v>31205.497000000003</v>
      </c>
      <c r="K23" s="155">
        <v>57244.667000000001</v>
      </c>
      <c r="L23" s="124">
        <v>53365.004999999997</v>
      </c>
      <c r="M23" s="63"/>
      <c r="N23" s="69"/>
      <c r="O23" s="57">
        <f>M23+N23</f>
        <v>0</v>
      </c>
      <c r="P23" s="124">
        <v>57976.873</v>
      </c>
      <c r="Q23" s="63">
        <v>38693.381999999998</v>
      </c>
      <c r="R23" s="69">
        <v>44748.676999999996</v>
      </c>
      <c r="S23" s="57">
        <f>Q23+R23</f>
        <v>83442.058999999994</v>
      </c>
      <c r="T23" s="50">
        <f>P23</f>
        <v>57976.873</v>
      </c>
      <c r="U23" s="63"/>
      <c r="V23" s="69"/>
      <c r="W23" s="57">
        <f>U23+V23</f>
        <v>0</v>
      </c>
      <c r="X23" s="50">
        <v>216</v>
      </c>
      <c r="Y23" s="106">
        <v>107</v>
      </c>
      <c r="Z23" s="107">
        <v>103</v>
      </c>
      <c r="AA23" s="108">
        <f>Y23+Z23</f>
        <v>210</v>
      </c>
      <c r="AB23" s="152">
        <v>216</v>
      </c>
      <c r="AC23" s="153">
        <v>107</v>
      </c>
      <c r="AD23" s="154">
        <v>103</v>
      </c>
      <c r="AE23" s="155">
        <v>210</v>
      </c>
      <c r="AF23" s="50">
        <v>210</v>
      </c>
      <c r="AG23" s="63"/>
      <c r="AH23" s="69"/>
      <c r="AI23" s="57">
        <f>AG23+AH23</f>
        <v>0</v>
      </c>
      <c r="AJ23" s="50">
        <v>210</v>
      </c>
      <c r="AK23" s="63">
        <v>107</v>
      </c>
      <c r="AL23" s="69">
        <v>103</v>
      </c>
      <c r="AM23" s="57">
        <f>AK23+AL23</f>
        <v>210</v>
      </c>
      <c r="AN23" s="50">
        <f>AJ23</f>
        <v>210</v>
      </c>
      <c r="AO23" s="63"/>
      <c r="AP23" s="69"/>
      <c r="AQ23" s="57">
        <f>AO23+AP23</f>
        <v>0</v>
      </c>
      <c r="AR23" s="81"/>
      <c r="AT23" s="100">
        <f t="shared" si="44"/>
        <v>38800.381999999998</v>
      </c>
      <c r="AU23" s="101">
        <f t="shared" si="44"/>
        <v>44851.676999999996</v>
      </c>
      <c r="AV23" s="108">
        <f>AT23+AU23</f>
        <v>83652.058999999994</v>
      </c>
    </row>
    <row r="24" spans="1:48" ht="28.5" x14ac:dyDescent="0.25">
      <c r="A24" s="40" t="s">
        <v>9</v>
      </c>
      <c r="B24" s="36" t="s">
        <v>90</v>
      </c>
      <c r="C24" s="41" t="s">
        <v>65</v>
      </c>
      <c r="D24" s="50">
        <f t="shared" ref="D24:W24" si="45">D25+D26</f>
        <v>0</v>
      </c>
      <c r="E24" s="106">
        <f t="shared" si="45"/>
        <v>0</v>
      </c>
      <c r="F24" s="107">
        <f t="shared" si="45"/>
        <v>0</v>
      </c>
      <c r="G24" s="108">
        <f t="shared" si="45"/>
        <v>0</v>
      </c>
      <c r="H24" s="152">
        <f>H25+H26</f>
        <v>0</v>
      </c>
      <c r="I24" s="153">
        <v>0</v>
      </c>
      <c r="J24" s="154">
        <v>0</v>
      </c>
      <c r="K24" s="155">
        <v>0</v>
      </c>
      <c r="L24" s="50">
        <f t="shared" ref="L24:S24" si="46">L25+L26</f>
        <v>0</v>
      </c>
      <c r="M24" s="63">
        <f t="shared" si="46"/>
        <v>0</v>
      </c>
      <c r="N24" s="69">
        <f t="shared" si="46"/>
        <v>0</v>
      </c>
      <c r="O24" s="57">
        <f t="shared" si="46"/>
        <v>0</v>
      </c>
      <c r="P24" s="50">
        <f t="shared" si="46"/>
        <v>0</v>
      </c>
      <c r="Q24" s="63">
        <f t="shared" si="46"/>
        <v>0</v>
      </c>
      <c r="R24" s="69">
        <f t="shared" si="46"/>
        <v>0</v>
      </c>
      <c r="S24" s="57">
        <f t="shared" si="46"/>
        <v>0</v>
      </c>
      <c r="T24" s="50">
        <f t="shared" si="45"/>
        <v>0</v>
      </c>
      <c r="U24" s="63">
        <f t="shared" si="45"/>
        <v>0</v>
      </c>
      <c r="V24" s="69">
        <f t="shared" si="45"/>
        <v>0</v>
      </c>
      <c r="W24" s="57">
        <f t="shared" si="45"/>
        <v>0</v>
      </c>
      <c r="X24" s="50">
        <f t="shared" ref="X24:AP24" si="47">X25+X26</f>
        <v>0</v>
      </c>
      <c r="Y24" s="106">
        <f t="shared" si="47"/>
        <v>0</v>
      </c>
      <c r="Z24" s="107">
        <f t="shared" si="47"/>
        <v>0</v>
      </c>
      <c r="AA24" s="108">
        <f t="shared" si="47"/>
        <v>0</v>
      </c>
      <c r="AB24" s="152">
        <v>0</v>
      </c>
      <c r="AC24" s="153">
        <v>0</v>
      </c>
      <c r="AD24" s="154">
        <v>0</v>
      </c>
      <c r="AE24" s="155">
        <v>0</v>
      </c>
      <c r="AF24" s="50">
        <f t="shared" ref="AF24:AM24" si="48">AF25+AF26</f>
        <v>0</v>
      </c>
      <c r="AG24" s="63">
        <f t="shared" si="48"/>
        <v>0</v>
      </c>
      <c r="AH24" s="69">
        <f t="shared" si="48"/>
        <v>0</v>
      </c>
      <c r="AI24" s="57">
        <f t="shared" si="48"/>
        <v>0</v>
      </c>
      <c r="AJ24" s="50">
        <f t="shared" si="48"/>
        <v>0</v>
      </c>
      <c r="AK24" s="63">
        <f t="shared" si="48"/>
        <v>0</v>
      </c>
      <c r="AL24" s="69">
        <f t="shared" si="48"/>
        <v>0</v>
      </c>
      <c r="AM24" s="57">
        <f t="shared" si="48"/>
        <v>0</v>
      </c>
      <c r="AN24" s="50">
        <f t="shared" si="47"/>
        <v>0</v>
      </c>
      <c r="AO24" s="63">
        <f t="shared" si="47"/>
        <v>0</v>
      </c>
      <c r="AP24" s="69">
        <f t="shared" si="47"/>
        <v>0</v>
      </c>
      <c r="AQ24" s="57">
        <f>AQ25+AQ26</f>
        <v>0</v>
      </c>
      <c r="AR24" s="81"/>
      <c r="AT24" s="100">
        <f>E24+Y24</f>
        <v>0</v>
      </c>
      <c r="AU24" s="101">
        <f>F24+Z24</f>
        <v>0</v>
      </c>
      <c r="AV24" s="108">
        <f>AV25+AV26</f>
        <v>0</v>
      </c>
    </row>
    <row r="25" spans="1:48" ht="21" customHeight="1" x14ac:dyDescent="0.25">
      <c r="A25" s="41" t="s">
        <v>22</v>
      </c>
      <c r="B25" s="42" t="s">
        <v>106</v>
      </c>
      <c r="C25" s="41" t="s">
        <v>65</v>
      </c>
      <c r="D25" s="50"/>
      <c r="E25" s="106"/>
      <c r="F25" s="107"/>
      <c r="G25" s="108"/>
      <c r="H25" s="152"/>
      <c r="I25" s="153"/>
      <c r="J25" s="154"/>
      <c r="K25" s="155"/>
      <c r="L25" s="50"/>
      <c r="M25" s="63"/>
      <c r="N25" s="69"/>
      <c r="O25" s="57"/>
      <c r="P25" s="50"/>
      <c r="Q25" s="63"/>
      <c r="R25" s="69"/>
      <c r="S25" s="57"/>
      <c r="T25" s="50"/>
      <c r="U25" s="63"/>
      <c r="V25" s="69"/>
      <c r="W25" s="57"/>
      <c r="X25" s="50"/>
      <c r="Y25" s="106"/>
      <c r="Z25" s="107"/>
      <c r="AA25" s="108"/>
      <c r="AB25" s="152"/>
      <c r="AC25" s="153"/>
      <c r="AD25" s="154"/>
      <c r="AE25" s="155"/>
      <c r="AF25" s="50"/>
      <c r="AG25" s="63"/>
      <c r="AH25" s="69"/>
      <c r="AI25" s="57"/>
      <c r="AJ25" s="50"/>
      <c r="AK25" s="63"/>
      <c r="AL25" s="69"/>
      <c r="AM25" s="57"/>
      <c r="AN25" s="50"/>
      <c r="AO25" s="63"/>
      <c r="AP25" s="69"/>
      <c r="AQ25" s="57"/>
      <c r="AR25" s="81"/>
      <c r="AT25" s="106"/>
      <c r="AU25" s="107"/>
      <c r="AV25" s="108"/>
    </row>
    <row r="26" spans="1:48" ht="18.75" customHeight="1" x14ac:dyDescent="0.25">
      <c r="A26" s="41" t="s">
        <v>34</v>
      </c>
      <c r="B26" s="39" t="s">
        <v>107</v>
      </c>
      <c r="C26" s="41" t="s">
        <v>65</v>
      </c>
      <c r="D26" s="50"/>
      <c r="E26" s="106"/>
      <c r="F26" s="107"/>
      <c r="G26" s="108"/>
      <c r="H26" s="152"/>
      <c r="I26" s="153"/>
      <c r="J26" s="154"/>
      <c r="K26" s="155"/>
      <c r="L26" s="50"/>
      <c r="M26" s="63"/>
      <c r="N26" s="69"/>
      <c r="O26" s="57"/>
      <c r="P26" s="50"/>
      <c r="Q26" s="63"/>
      <c r="R26" s="69"/>
      <c r="S26" s="57"/>
      <c r="T26" s="50"/>
      <c r="U26" s="63"/>
      <c r="V26" s="69"/>
      <c r="W26" s="57"/>
      <c r="X26" s="50"/>
      <c r="Y26" s="106"/>
      <c r="Z26" s="107"/>
      <c r="AA26" s="108"/>
      <c r="AB26" s="152"/>
      <c r="AC26" s="153"/>
      <c r="AD26" s="154"/>
      <c r="AE26" s="155"/>
      <c r="AF26" s="50"/>
      <c r="AG26" s="63"/>
      <c r="AH26" s="69"/>
      <c r="AI26" s="57"/>
      <c r="AJ26" s="50"/>
      <c r="AK26" s="63"/>
      <c r="AL26" s="69"/>
      <c r="AM26" s="57"/>
      <c r="AN26" s="50"/>
      <c r="AO26" s="63"/>
      <c r="AP26" s="69"/>
      <c r="AQ26" s="57"/>
      <c r="AR26" s="81"/>
      <c r="AT26" s="106"/>
      <c r="AU26" s="107"/>
      <c r="AV26" s="108"/>
    </row>
    <row r="27" spans="1:48" ht="28.5" x14ac:dyDescent="0.25">
      <c r="A27" s="35" t="s">
        <v>66</v>
      </c>
      <c r="B27" s="36" t="s">
        <v>91</v>
      </c>
      <c r="C27" s="41" t="s">
        <v>65</v>
      </c>
      <c r="D27" s="50">
        <f t="shared" ref="D27:W27" si="49">D28+D29</f>
        <v>0</v>
      </c>
      <c r="E27" s="106">
        <f t="shared" si="49"/>
        <v>0</v>
      </c>
      <c r="F27" s="107">
        <f t="shared" si="49"/>
        <v>0</v>
      </c>
      <c r="G27" s="108">
        <f t="shared" si="49"/>
        <v>0</v>
      </c>
      <c r="H27" s="152">
        <f>H28+H29</f>
        <v>0</v>
      </c>
      <c r="I27" s="153">
        <v>0</v>
      </c>
      <c r="J27" s="154">
        <v>0</v>
      </c>
      <c r="K27" s="155">
        <v>0</v>
      </c>
      <c r="L27" s="50">
        <f t="shared" ref="L27:S27" si="50">L28+L29</f>
        <v>0</v>
      </c>
      <c r="M27" s="63">
        <f t="shared" si="50"/>
        <v>0</v>
      </c>
      <c r="N27" s="69">
        <f t="shared" si="50"/>
        <v>0</v>
      </c>
      <c r="O27" s="57">
        <f t="shared" si="50"/>
        <v>0</v>
      </c>
      <c r="P27" s="50">
        <f t="shared" si="50"/>
        <v>0</v>
      </c>
      <c r="Q27" s="63">
        <f t="shared" si="50"/>
        <v>0</v>
      </c>
      <c r="R27" s="69">
        <f t="shared" si="50"/>
        <v>0</v>
      </c>
      <c r="S27" s="57">
        <f t="shared" si="50"/>
        <v>0</v>
      </c>
      <c r="T27" s="50">
        <f t="shared" si="49"/>
        <v>0</v>
      </c>
      <c r="U27" s="63">
        <f t="shared" si="49"/>
        <v>0</v>
      </c>
      <c r="V27" s="69">
        <f t="shared" si="49"/>
        <v>0</v>
      </c>
      <c r="W27" s="57">
        <f t="shared" si="49"/>
        <v>0</v>
      </c>
      <c r="X27" s="50">
        <f t="shared" ref="X27:AP27" si="51">X28+X29</f>
        <v>0</v>
      </c>
      <c r="Y27" s="106">
        <f t="shared" si="51"/>
        <v>0</v>
      </c>
      <c r="Z27" s="107">
        <f t="shared" si="51"/>
        <v>0</v>
      </c>
      <c r="AA27" s="108">
        <f t="shared" si="51"/>
        <v>0</v>
      </c>
      <c r="AB27" s="152">
        <v>0</v>
      </c>
      <c r="AC27" s="153">
        <v>0</v>
      </c>
      <c r="AD27" s="154">
        <v>0</v>
      </c>
      <c r="AE27" s="155">
        <v>0</v>
      </c>
      <c r="AF27" s="50">
        <f t="shared" ref="AF27:AM27" si="52">AF28+AF29</f>
        <v>0</v>
      </c>
      <c r="AG27" s="63">
        <f t="shared" si="52"/>
        <v>0</v>
      </c>
      <c r="AH27" s="69">
        <f t="shared" si="52"/>
        <v>0</v>
      </c>
      <c r="AI27" s="57">
        <f t="shared" si="52"/>
        <v>0</v>
      </c>
      <c r="AJ27" s="50">
        <f t="shared" si="52"/>
        <v>0</v>
      </c>
      <c r="AK27" s="63">
        <f t="shared" si="52"/>
        <v>0</v>
      </c>
      <c r="AL27" s="69">
        <f t="shared" si="52"/>
        <v>0</v>
      </c>
      <c r="AM27" s="57">
        <f t="shared" si="52"/>
        <v>0</v>
      </c>
      <c r="AN27" s="50">
        <f t="shared" si="51"/>
        <v>0</v>
      </c>
      <c r="AO27" s="63">
        <f t="shared" si="51"/>
        <v>0</v>
      </c>
      <c r="AP27" s="69">
        <f t="shared" si="51"/>
        <v>0</v>
      </c>
      <c r="AQ27" s="57">
        <f>AQ28+AQ29</f>
        <v>0</v>
      </c>
      <c r="AR27" s="81"/>
      <c r="AT27" s="100">
        <f>E27+Y27</f>
        <v>0</v>
      </c>
      <c r="AU27" s="101">
        <f>F27+Z27</f>
        <v>0</v>
      </c>
      <c r="AV27" s="108">
        <f>AV28+AV29</f>
        <v>0</v>
      </c>
    </row>
    <row r="28" spans="1:48" ht="18.75" customHeight="1" x14ac:dyDescent="0.25">
      <c r="A28" s="41" t="s">
        <v>67</v>
      </c>
      <c r="B28" s="39" t="s">
        <v>108</v>
      </c>
      <c r="C28" s="41" t="s">
        <v>65</v>
      </c>
      <c r="D28" s="50"/>
      <c r="E28" s="106"/>
      <c r="F28" s="107"/>
      <c r="G28" s="108"/>
      <c r="H28" s="152"/>
      <c r="I28" s="153"/>
      <c r="J28" s="154"/>
      <c r="K28" s="155"/>
      <c r="L28" s="50"/>
      <c r="M28" s="63"/>
      <c r="N28" s="69"/>
      <c r="O28" s="57"/>
      <c r="P28" s="50"/>
      <c r="Q28" s="63"/>
      <c r="R28" s="69"/>
      <c r="S28" s="57"/>
      <c r="T28" s="50"/>
      <c r="U28" s="63"/>
      <c r="V28" s="69"/>
      <c r="W28" s="57"/>
      <c r="X28" s="50"/>
      <c r="Y28" s="106"/>
      <c r="Z28" s="107"/>
      <c r="AA28" s="108"/>
      <c r="AB28" s="152"/>
      <c r="AC28" s="153"/>
      <c r="AD28" s="154"/>
      <c r="AE28" s="155"/>
      <c r="AF28" s="50"/>
      <c r="AG28" s="63"/>
      <c r="AH28" s="69"/>
      <c r="AI28" s="57"/>
      <c r="AJ28" s="50"/>
      <c r="AK28" s="63"/>
      <c r="AL28" s="69"/>
      <c r="AM28" s="57"/>
      <c r="AN28" s="50"/>
      <c r="AO28" s="63"/>
      <c r="AP28" s="69"/>
      <c r="AQ28" s="57"/>
      <c r="AR28" s="81"/>
      <c r="AT28" s="106"/>
      <c r="AU28" s="107"/>
      <c r="AV28" s="108"/>
    </row>
    <row r="29" spans="1:48" ht="30" x14ac:dyDescent="0.25">
      <c r="A29" s="41" t="s">
        <v>68</v>
      </c>
      <c r="B29" s="39" t="s">
        <v>109</v>
      </c>
      <c r="C29" s="41" t="s">
        <v>65</v>
      </c>
      <c r="D29" s="50"/>
      <c r="E29" s="106"/>
      <c r="F29" s="107"/>
      <c r="G29" s="108"/>
      <c r="H29" s="152"/>
      <c r="I29" s="153"/>
      <c r="J29" s="154"/>
      <c r="K29" s="155"/>
      <c r="L29" s="50"/>
      <c r="M29" s="63"/>
      <c r="N29" s="69"/>
      <c r="O29" s="57"/>
      <c r="P29" s="50"/>
      <c r="Q29" s="63"/>
      <c r="R29" s="69"/>
      <c r="S29" s="57"/>
      <c r="T29" s="50"/>
      <c r="U29" s="63"/>
      <c r="V29" s="69"/>
      <c r="W29" s="57"/>
      <c r="X29" s="50"/>
      <c r="Y29" s="106"/>
      <c r="Z29" s="107"/>
      <c r="AA29" s="108"/>
      <c r="AB29" s="152"/>
      <c r="AC29" s="153"/>
      <c r="AD29" s="154"/>
      <c r="AE29" s="155"/>
      <c r="AF29" s="50"/>
      <c r="AG29" s="63"/>
      <c r="AH29" s="69"/>
      <c r="AI29" s="57"/>
      <c r="AJ29" s="50"/>
      <c r="AK29" s="63"/>
      <c r="AL29" s="69"/>
      <c r="AM29" s="57"/>
      <c r="AN29" s="50"/>
      <c r="AO29" s="63"/>
      <c r="AP29" s="69"/>
      <c r="AQ29" s="57"/>
      <c r="AR29" s="81"/>
      <c r="AT29" s="106"/>
      <c r="AU29" s="107"/>
      <c r="AV29" s="108"/>
    </row>
    <row r="30" spans="1:48" ht="31.5" customHeight="1" x14ac:dyDescent="0.25">
      <c r="A30" s="35" t="s">
        <v>69</v>
      </c>
      <c r="B30" s="36" t="s">
        <v>92</v>
      </c>
      <c r="C30" s="41" t="s">
        <v>65</v>
      </c>
      <c r="D30" s="50"/>
      <c r="E30" s="106"/>
      <c r="F30" s="107"/>
      <c r="G30" s="108"/>
      <c r="H30" s="152"/>
      <c r="I30" s="153"/>
      <c r="J30" s="154"/>
      <c r="K30" s="155"/>
      <c r="L30" s="50"/>
      <c r="M30" s="63"/>
      <c r="N30" s="69"/>
      <c r="O30" s="57"/>
      <c r="P30" s="50"/>
      <c r="Q30" s="63"/>
      <c r="R30" s="69"/>
      <c r="S30" s="57"/>
      <c r="T30" s="50"/>
      <c r="U30" s="63"/>
      <c r="V30" s="69"/>
      <c r="W30" s="57"/>
      <c r="X30" s="50"/>
      <c r="Y30" s="106"/>
      <c r="Z30" s="107"/>
      <c r="AA30" s="108"/>
      <c r="AB30" s="152"/>
      <c r="AC30" s="153"/>
      <c r="AD30" s="154"/>
      <c r="AE30" s="155"/>
      <c r="AF30" s="50"/>
      <c r="AG30" s="63"/>
      <c r="AH30" s="69"/>
      <c r="AI30" s="57"/>
      <c r="AJ30" s="50"/>
      <c r="AK30" s="63"/>
      <c r="AL30" s="69"/>
      <c r="AM30" s="57"/>
      <c r="AN30" s="50"/>
      <c r="AO30" s="63"/>
      <c r="AP30" s="69"/>
      <c r="AQ30" s="57"/>
      <c r="AR30" s="81"/>
      <c r="AT30" s="106"/>
      <c r="AU30" s="107"/>
      <c r="AV30" s="108"/>
    </row>
    <row r="31" spans="1:48" ht="20.25" customHeight="1" x14ac:dyDescent="0.25">
      <c r="A31" s="45" t="s">
        <v>70</v>
      </c>
      <c r="B31" s="52" t="s">
        <v>102</v>
      </c>
      <c r="C31" s="43" t="s">
        <v>65</v>
      </c>
      <c r="D31" s="80">
        <f>D9</f>
        <v>1029470.9270000001</v>
      </c>
      <c r="E31" s="109">
        <f>E9</f>
        <v>476333.81599999999</v>
      </c>
      <c r="F31" s="110">
        <f>F9</f>
        <v>433031.69199999992</v>
      </c>
      <c r="G31" s="111">
        <f>E31+F31</f>
        <v>909365.50799999991</v>
      </c>
      <c r="H31" s="156">
        <f>H9</f>
        <v>1029470.9270000001</v>
      </c>
      <c r="I31" s="157">
        <v>574000.67500000005</v>
      </c>
      <c r="J31" s="158">
        <v>453206.00000000012</v>
      </c>
      <c r="K31" s="159">
        <v>1027206.6750000002</v>
      </c>
      <c r="L31" s="80">
        <f>L9</f>
        <v>973255.3</v>
      </c>
      <c r="M31" s="64">
        <f>M9</f>
        <v>0</v>
      </c>
      <c r="N31" s="70">
        <f>N9</f>
        <v>0</v>
      </c>
      <c r="O31" s="58">
        <f>M31+N31</f>
        <v>0</v>
      </c>
      <c r="P31" s="80">
        <f>P9</f>
        <v>946860.63500000001</v>
      </c>
      <c r="Q31" s="64">
        <f>Q12</f>
        <v>454536.85399999999</v>
      </c>
      <c r="R31" s="70">
        <f>R12</f>
        <v>412305.01300000009</v>
      </c>
      <c r="S31" s="58">
        <f>Q31+R31</f>
        <v>866841.86700000009</v>
      </c>
      <c r="T31" s="51">
        <f>D31</f>
        <v>1029470.9270000001</v>
      </c>
      <c r="U31" s="64">
        <f>U9</f>
        <v>0</v>
      </c>
      <c r="V31" s="70">
        <f>V9</f>
        <v>0</v>
      </c>
      <c r="W31" s="58">
        <f>U31+V31</f>
        <v>0</v>
      </c>
      <c r="X31" s="80">
        <f>X9</f>
        <v>20025.916999999998</v>
      </c>
      <c r="Y31" s="109">
        <f>Y9</f>
        <v>9016.1110000000008</v>
      </c>
      <c r="Z31" s="110">
        <f>Z9</f>
        <v>8271.6280000000006</v>
      </c>
      <c r="AA31" s="111">
        <f>Y31+Z31</f>
        <v>17287.739000000001</v>
      </c>
      <c r="AB31" s="156">
        <v>20025.916999999998</v>
      </c>
      <c r="AC31" s="157">
        <v>7738.2569999999996</v>
      </c>
      <c r="AD31" s="158">
        <v>7792.2989999999991</v>
      </c>
      <c r="AE31" s="159">
        <v>15530.555999999999</v>
      </c>
      <c r="AF31" s="80">
        <f>AF9</f>
        <v>19307</v>
      </c>
      <c r="AG31" s="64">
        <f>AG9</f>
        <v>0</v>
      </c>
      <c r="AH31" s="70">
        <f>AH9</f>
        <v>0</v>
      </c>
      <c r="AI31" s="58">
        <f>AG31+AH31</f>
        <v>0</v>
      </c>
      <c r="AJ31" s="80">
        <f>AJ9</f>
        <v>16068.338</v>
      </c>
      <c r="AK31" s="64">
        <f>AK12</f>
        <v>6278</v>
      </c>
      <c r="AL31" s="70">
        <f>AL12</f>
        <v>5903.4439999999995</v>
      </c>
      <c r="AM31" s="58">
        <f>AK31+AL31</f>
        <v>12181.444</v>
      </c>
      <c r="AN31" s="51">
        <f>X31</f>
        <v>20025.916999999998</v>
      </c>
      <c r="AO31" s="64">
        <f>AO9</f>
        <v>0</v>
      </c>
      <c r="AP31" s="70">
        <f>AP9</f>
        <v>0</v>
      </c>
      <c r="AQ31" s="58">
        <f>AO31+AP31</f>
        <v>0</v>
      </c>
      <c r="AR31" s="81"/>
      <c r="AT31" s="109">
        <f>AT9</f>
        <v>460814.85399999999</v>
      </c>
      <c r="AU31" s="110">
        <f>AU9</f>
        <v>418208.45700000011</v>
      </c>
      <c r="AV31" s="111">
        <f>AT31+AU31</f>
        <v>879023.3110000001</v>
      </c>
    </row>
    <row r="34" spans="8:31" x14ac:dyDescent="0.25">
      <c r="I34" s="160"/>
      <c r="J34" s="160"/>
      <c r="K34" s="160"/>
      <c r="AB34" s="173"/>
    </row>
    <row r="35" spans="8:31" x14ac:dyDescent="0.25">
      <c r="H35" s="161"/>
      <c r="I35" s="162"/>
      <c r="J35" s="162"/>
      <c r="K35" s="162"/>
      <c r="AB35" s="161"/>
      <c r="AC35" s="162"/>
      <c r="AD35" s="162"/>
      <c r="AE35" s="162"/>
    </row>
    <row r="36" spans="8:31" x14ac:dyDescent="0.25">
      <c r="H36" s="163"/>
      <c r="I36" s="164"/>
      <c r="J36" s="164"/>
      <c r="K36" s="164"/>
      <c r="AB36" s="163"/>
      <c r="AC36" s="167"/>
      <c r="AD36" s="167"/>
      <c r="AE36" s="167"/>
    </row>
    <row r="37" spans="8:31" x14ac:dyDescent="0.25">
      <c r="H37" s="163"/>
      <c r="I37" s="164"/>
      <c r="J37" s="165"/>
      <c r="K37" s="165"/>
      <c r="AB37" s="163"/>
      <c r="AC37" s="167"/>
      <c r="AD37" s="167"/>
      <c r="AE37" s="167"/>
    </row>
    <row r="38" spans="8:31" x14ac:dyDescent="0.25">
      <c r="H38" s="163"/>
      <c r="I38" s="164"/>
      <c r="J38" s="165"/>
      <c r="K38" s="165"/>
      <c r="AB38" s="163"/>
      <c r="AC38" s="167"/>
      <c r="AD38" s="167"/>
      <c r="AE38" s="167"/>
    </row>
    <row r="39" spans="8:31" x14ac:dyDescent="0.25">
      <c r="H39" s="163"/>
      <c r="I39" s="164"/>
      <c r="J39" s="165"/>
      <c r="K39" s="165"/>
      <c r="AB39" s="163"/>
      <c r="AC39" s="167"/>
      <c r="AD39" s="167"/>
      <c r="AE39" s="167"/>
    </row>
    <row r="40" spans="8:31" x14ac:dyDescent="0.25">
      <c r="H40" s="163"/>
      <c r="I40" s="164"/>
      <c r="J40" s="165"/>
      <c r="K40" s="165"/>
      <c r="AB40" s="163"/>
      <c r="AC40" s="167"/>
      <c r="AD40" s="167"/>
      <c r="AE40" s="167"/>
    </row>
    <row r="41" spans="8:31" x14ac:dyDescent="0.25">
      <c r="H41" s="163"/>
      <c r="I41" s="164"/>
      <c r="J41" s="165"/>
      <c r="K41" s="165"/>
      <c r="AB41" s="163"/>
      <c r="AC41" s="167"/>
      <c r="AD41" s="167"/>
      <c r="AE41" s="167"/>
    </row>
    <row r="42" spans="8:31" x14ac:dyDescent="0.25">
      <c r="H42" s="163"/>
      <c r="I42" s="164"/>
      <c r="J42" s="165"/>
      <c r="K42" s="165"/>
      <c r="AB42" s="163"/>
      <c r="AC42" s="167"/>
      <c r="AD42" s="167"/>
      <c r="AE42" s="167"/>
    </row>
    <row r="43" spans="8:31" x14ac:dyDescent="0.25">
      <c r="H43" s="163"/>
      <c r="I43" s="164"/>
      <c r="J43" s="165"/>
      <c r="K43" s="165"/>
      <c r="AB43" s="174"/>
      <c r="AC43" s="167"/>
      <c r="AD43" s="167"/>
      <c r="AE43" s="167"/>
    </row>
    <row r="44" spans="8:31" x14ac:dyDescent="0.25">
      <c r="H44" s="163"/>
      <c r="I44" s="164"/>
      <c r="J44" s="165"/>
      <c r="K44" s="165"/>
      <c r="AB44" s="163"/>
      <c r="AC44" s="167"/>
      <c r="AD44" s="167"/>
      <c r="AE44" s="167"/>
    </row>
    <row r="45" spans="8:31" x14ac:dyDescent="0.25">
      <c r="H45" s="163"/>
      <c r="I45" s="164"/>
      <c r="J45" s="165"/>
      <c r="K45" s="165"/>
      <c r="AB45" s="163"/>
      <c r="AC45" s="167"/>
      <c r="AD45" s="167"/>
      <c r="AE45" s="167"/>
    </row>
    <row r="46" spans="8:31" x14ac:dyDescent="0.25">
      <c r="H46" s="163"/>
      <c r="I46" s="164"/>
      <c r="J46" s="165"/>
      <c r="K46" s="165"/>
      <c r="AB46" s="163"/>
      <c r="AC46" s="167"/>
      <c r="AD46" s="167"/>
      <c r="AE46" s="167"/>
    </row>
    <row r="47" spans="8:31" x14ac:dyDescent="0.25">
      <c r="H47" s="163"/>
      <c r="I47" s="164"/>
      <c r="J47" s="165"/>
      <c r="K47" s="165"/>
      <c r="AB47" s="163"/>
      <c r="AC47" s="167"/>
      <c r="AD47" s="167"/>
      <c r="AE47" s="167"/>
    </row>
    <row r="48" spans="8:31" x14ac:dyDescent="0.25">
      <c r="H48" s="163"/>
      <c r="I48" s="164"/>
      <c r="J48" s="165"/>
      <c r="K48" s="165"/>
      <c r="AB48" s="163"/>
      <c r="AC48" s="167"/>
      <c r="AD48" s="167"/>
      <c r="AE48" s="167"/>
    </row>
    <row r="49" spans="8:31" x14ac:dyDescent="0.25">
      <c r="H49" s="163"/>
      <c r="I49" s="166"/>
      <c r="J49" s="166"/>
      <c r="K49" s="166"/>
      <c r="AB49" s="163"/>
      <c r="AC49" s="167"/>
      <c r="AD49" s="167"/>
      <c r="AE49" s="167"/>
    </row>
    <row r="50" spans="8:31" x14ac:dyDescent="0.25">
      <c r="H50" s="163"/>
      <c r="I50" s="167"/>
      <c r="J50" s="167"/>
      <c r="K50" s="167"/>
      <c r="AB50" s="163"/>
      <c r="AC50" s="167"/>
      <c r="AD50" s="167"/>
      <c r="AE50" s="167"/>
    </row>
    <row r="51" spans="8:31" x14ac:dyDescent="0.25">
      <c r="H51" s="163"/>
      <c r="I51" s="167"/>
      <c r="J51" s="167"/>
      <c r="K51" s="167"/>
      <c r="AB51" s="163"/>
      <c r="AC51" s="167"/>
      <c r="AD51" s="167"/>
      <c r="AE51" s="167"/>
    </row>
    <row r="52" spans="8:31" x14ac:dyDescent="0.25">
      <c r="H52" s="163"/>
      <c r="I52" s="168"/>
      <c r="J52" s="168"/>
      <c r="K52" s="168"/>
      <c r="AB52" s="163"/>
      <c r="AC52" s="167"/>
      <c r="AD52" s="167"/>
      <c r="AE52" s="167"/>
    </row>
    <row r="53" spans="8:31" x14ac:dyDescent="0.25">
      <c r="H53" s="163"/>
      <c r="I53" s="168"/>
      <c r="J53" s="168"/>
      <c r="K53" s="168"/>
      <c r="AB53" s="163"/>
      <c r="AC53" s="167"/>
      <c r="AD53" s="167"/>
      <c r="AE53" s="167"/>
    </row>
    <row r="54" spans="8:31" x14ac:dyDescent="0.25">
      <c r="H54" s="163"/>
      <c r="I54" s="168"/>
      <c r="J54" s="168"/>
      <c r="K54" s="168"/>
      <c r="AB54" s="163"/>
      <c r="AC54" s="167"/>
      <c r="AD54" s="167"/>
      <c r="AE54" s="167"/>
    </row>
    <row r="55" spans="8:31" x14ac:dyDescent="0.25">
      <c r="H55" s="163"/>
      <c r="I55" s="168"/>
      <c r="J55" s="168"/>
      <c r="K55" s="168"/>
      <c r="AB55" s="163"/>
      <c r="AC55" s="167"/>
      <c r="AD55" s="167"/>
      <c r="AE55" s="167"/>
    </row>
    <row r="56" spans="8:31" x14ac:dyDescent="0.25">
      <c r="H56" s="163"/>
      <c r="I56" s="168"/>
      <c r="J56" s="168"/>
      <c r="K56" s="168"/>
      <c r="AB56" s="163"/>
      <c r="AC56" s="167"/>
      <c r="AD56" s="167"/>
      <c r="AE56" s="167"/>
    </row>
    <row r="57" spans="8:31" x14ac:dyDescent="0.25">
      <c r="H57" s="163"/>
      <c r="I57" s="168"/>
      <c r="J57" s="168"/>
      <c r="K57" s="168"/>
      <c r="AB57" s="163"/>
      <c r="AC57" s="167"/>
      <c r="AD57" s="167"/>
      <c r="AE57" s="167"/>
    </row>
    <row r="58" spans="8:31" x14ac:dyDescent="0.25">
      <c r="H58" s="163"/>
      <c r="I58" s="168"/>
      <c r="J58" s="167"/>
      <c r="K58" s="167"/>
      <c r="AB58" s="243"/>
      <c r="AC58" s="243"/>
      <c r="AD58" s="243"/>
      <c r="AE58" s="175"/>
    </row>
    <row r="59" spans="8:31" x14ac:dyDescent="0.25">
      <c r="H59" s="163"/>
      <c r="I59" s="167"/>
      <c r="J59" s="167"/>
      <c r="K59" s="167"/>
      <c r="AB59" s="163"/>
      <c r="AC59" s="167"/>
      <c r="AD59" s="167"/>
      <c r="AE59" s="167"/>
    </row>
    <row r="60" spans="8:31" x14ac:dyDescent="0.25">
      <c r="H60" s="169"/>
      <c r="I60" s="167"/>
      <c r="J60" s="167"/>
      <c r="K60" s="167"/>
      <c r="AB60" s="163"/>
      <c r="AC60" s="167"/>
      <c r="AD60" s="167"/>
      <c r="AE60" s="167"/>
    </row>
    <row r="61" spans="8:31" x14ac:dyDescent="0.25">
      <c r="H61" s="163"/>
      <c r="I61" s="167"/>
      <c r="J61" s="167"/>
      <c r="K61" s="167"/>
      <c r="AB61" s="163"/>
      <c r="AC61" s="167"/>
      <c r="AD61" s="167"/>
      <c r="AE61" s="167"/>
    </row>
    <row r="62" spans="8:31" x14ac:dyDescent="0.25">
      <c r="H62" s="163"/>
      <c r="I62" s="167"/>
      <c r="J62" s="167"/>
      <c r="K62" s="167"/>
      <c r="AB62" s="163"/>
      <c r="AC62" s="167"/>
      <c r="AD62" s="167"/>
      <c r="AE62" s="167"/>
    </row>
    <row r="63" spans="8:31" x14ac:dyDescent="0.25">
      <c r="H63" s="163"/>
      <c r="I63" s="167"/>
      <c r="J63" s="167"/>
      <c r="K63" s="167"/>
      <c r="AB63" s="163"/>
      <c r="AC63" s="167"/>
      <c r="AD63" s="167"/>
      <c r="AE63" s="167"/>
    </row>
    <row r="64" spans="8:31" x14ac:dyDescent="0.25">
      <c r="H64" s="163"/>
      <c r="I64" s="167"/>
      <c r="J64" s="167"/>
      <c r="K64" s="167"/>
      <c r="AB64" s="163"/>
      <c r="AC64" s="167"/>
      <c r="AD64" s="167"/>
      <c r="AE64" s="167"/>
    </row>
    <row r="65" spans="8:31" x14ac:dyDescent="0.25">
      <c r="H65" s="163"/>
      <c r="I65" s="167"/>
      <c r="J65" s="167"/>
      <c r="K65" s="167"/>
      <c r="AB65" s="163"/>
      <c r="AC65" s="167"/>
      <c r="AD65" s="167"/>
      <c r="AE65" s="167"/>
    </row>
    <row r="66" spans="8:31" x14ac:dyDescent="0.25">
      <c r="H66" s="163"/>
      <c r="I66" s="169"/>
      <c r="J66" s="169"/>
      <c r="K66" s="169"/>
      <c r="AB66" s="163"/>
      <c r="AC66" s="167"/>
      <c r="AD66" s="167"/>
      <c r="AE66" s="167"/>
    </row>
    <row r="67" spans="8:31" x14ac:dyDescent="0.25">
      <c r="H67" s="163"/>
      <c r="I67" s="167"/>
      <c r="J67" s="167"/>
      <c r="K67" s="167"/>
      <c r="AB67" s="163"/>
      <c r="AC67" s="167"/>
      <c r="AD67" s="167"/>
      <c r="AE67" s="167"/>
    </row>
    <row r="68" spans="8:31" x14ac:dyDescent="0.25">
      <c r="H68" s="163"/>
      <c r="I68" s="167"/>
      <c r="J68" s="167"/>
      <c r="K68" s="167"/>
      <c r="AB68" s="163"/>
      <c r="AC68" s="167"/>
      <c r="AD68" s="167"/>
      <c r="AE68" s="167"/>
    </row>
    <row r="69" spans="8:31" x14ac:dyDescent="0.25">
      <c r="H69" s="163"/>
      <c r="I69" s="167"/>
      <c r="J69" s="167"/>
      <c r="K69" s="167"/>
      <c r="AB69" s="163"/>
      <c r="AC69" s="167"/>
      <c r="AD69" s="167"/>
      <c r="AE69" s="167"/>
    </row>
    <row r="70" spans="8:31" x14ac:dyDescent="0.25">
      <c r="H70" s="163"/>
      <c r="I70" s="167"/>
      <c r="J70" s="167"/>
      <c r="K70" s="167"/>
      <c r="AB70" s="163"/>
      <c r="AC70" s="167"/>
      <c r="AD70" s="167"/>
      <c r="AE70" s="167"/>
    </row>
    <row r="71" spans="8:31" x14ac:dyDescent="0.25">
      <c r="H71" s="163"/>
      <c r="I71" s="167"/>
      <c r="J71" s="167"/>
      <c r="K71" s="167"/>
      <c r="AB71" s="163"/>
      <c r="AC71" s="167"/>
      <c r="AD71" s="167"/>
      <c r="AE71" s="167"/>
    </row>
    <row r="72" spans="8:31" x14ac:dyDescent="0.25">
      <c r="H72" s="163"/>
      <c r="I72" s="167"/>
      <c r="J72" s="167"/>
      <c r="K72" s="167"/>
      <c r="AB72" s="163"/>
      <c r="AC72" s="167"/>
      <c r="AD72" s="167"/>
      <c r="AE72" s="167"/>
    </row>
    <row r="73" spans="8:31" x14ac:dyDescent="0.25">
      <c r="H73" s="167"/>
      <c r="I73" s="169"/>
      <c r="J73" s="169"/>
      <c r="K73" s="169"/>
      <c r="AB73" s="163"/>
      <c r="AC73" s="167"/>
      <c r="AD73" s="167"/>
      <c r="AE73" s="167"/>
    </row>
    <row r="74" spans="8:31" x14ac:dyDescent="0.25">
      <c r="H74" s="163"/>
      <c r="I74" s="167"/>
      <c r="J74" s="167"/>
      <c r="K74" s="167"/>
      <c r="AB74" s="163"/>
      <c r="AC74" s="167"/>
      <c r="AD74" s="167"/>
      <c r="AE74" s="167"/>
    </row>
    <row r="75" spans="8:31" x14ac:dyDescent="0.25">
      <c r="H75" s="163"/>
      <c r="I75" s="167"/>
      <c r="J75" s="167"/>
      <c r="K75" s="167"/>
      <c r="AB75" s="163"/>
      <c r="AC75" s="167"/>
      <c r="AD75" s="167"/>
      <c r="AE75" s="167"/>
    </row>
    <row r="76" spans="8:31" x14ac:dyDescent="0.25">
      <c r="H76" s="163"/>
      <c r="I76" s="170"/>
      <c r="J76" s="170"/>
      <c r="K76" s="170"/>
      <c r="AB76" s="163"/>
      <c r="AC76" s="167"/>
      <c r="AD76" s="167"/>
      <c r="AE76" s="167"/>
    </row>
    <row r="77" spans="8:31" x14ac:dyDescent="0.25">
      <c r="H77" s="163"/>
      <c r="I77" s="170"/>
      <c r="J77" s="170"/>
      <c r="K77" s="170"/>
      <c r="AB77" s="163"/>
      <c r="AC77" s="167"/>
      <c r="AD77" s="167"/>
      <c r="AE77" s="167"/>
    </row>
    <row r="78" spans="8:31" x14ac:dyDescent="0.25">
      <c r="H78" s="163"/>
      <c r="I78" s="170"/>
      <c r="J78" s="170"/>
      <c r="K78" s="170"/>
      <c r="AB78" s="163"/>
      <c r="AC78" s="167"/>
      <c r="AD78" s="167"/>
      <c r="AE78" s="167"/>
    </row>
    <row r="79" spans="8:31" x14ac:dyDescent="0.25">
      <c r="H79" s="163"/>
      <c r="I79" s="170"/>
      <c r="J79" s="170"/>
      <c r="K79" s="170"/>
      <c r="AB79" s="163"/>
      <c r="AC79" s="167"/>
      <c r="AD79" s="167"/>
      <c r="AE79" s="167"/>
    </row>
    <row r="80" spans="8:31" x14ac:dyDescent="0.25">
      <c r="H80" s="163"/>
      <c r="I80" s="170"/>
      <c r="J80" s="170"/>
      <c r="K80" s="170"/>
      <c r="AB80" s="163"/>
      <c r="AC80" s="167"/>
      <c r="AD80" s="167"/>
      <c r="AE80" s="167"/>
    </row>
    <row r="81" spans="8:31" x14ac:dyDescent="0.25">
      <c r="H81" s="163"/>
      <c r="I81" s="170"/>
      <c r="J81" s="170"/>
      <c r="K81" s="170"/>
      <c r="AB81" s="163"/>
      <c r="AC81" s="167"/>
      <c r="AD81" s="167"/>
      <c r="AE81" s="167"/>
    </row>
    <row r="82" spans="8:31" x14ac:dyDescent="0.25">
      <c r="H82" s="163"/>
      <c r="I82" s="170"/>
      <c r="J82" s="170"/>
      <c r="K82" s="170"/>
      <c r="AB82" s="163"/>
      <c r="AC82" s="167"/>
      <c r="AD82" s="167"/>
      <c r="AE82" s="167"/>
    </row>
    <row r="83" spans="8:31" x14ac:dyDescent="0.25">
      <c r="H83" s="163"/>
      <c r="I83" s="170"/>
      <c r="J83" s="170"/>
      <c r="K83" s="170"/>
      <c r="AB83" s="163"/>
      <c r="AC83" s="167"/>
      <c r="AD83" s="167"/>
      <c r="AE83" s="167"/>
    </row>
    <row r="84" spans="8:31" x14ac:dyDescent="0.25">
      <c r="H84" s="163"/>
      <c r="I84" s="170"/>
      <c r="J84" s="170"/>
      <c r="K84" s="170"/>
      <c r="AB84" s="163"/>
      <c r="AC84" s="167"/>
      <c r="AD84" s="167"/>
      <c r="AE84" s="167"/>
    </row>
    <row r="85" spans="8:31" x14ac:dyDescent="0.25">
      <c r="H85" s="163"/>
      <c r="I85" s="170"/>
      <c r="J85" s="170"/>
      <c r="K85" s="170"/>
      <c r="AB85" s="163"/>
      <c r="AC85" s="167"/>
      <c r="AD85" s="167"/>
      <c r="AE85" s="167"/>
    </row>
    <row r="86" spans="8:31" x14ac:dyDescent="0.25">
      <c r="H86" s="163"/>
      <c r="I86" s="170"/>
      <c r="J86" s="170"/>
      <c r="K86" s="170"/>
      <c r="AB86" s="163"/>
      <c r="AC86" s="167"/>
      <c r="AD86" s="167"/>
      <c r="AE86" s="167"/>
    </row>
    <row r="87" spans="8:31" x14ac:dyDescent="0.25">
      <c r="H87" s="163"/>
      <c r="I87" s="170"/>
      <c r="J87" s="170"/>
      <c r="K87" s="170"/>
      <c r="AB87" s="163"/>
      <c r="AC87" s="167"/>
      <c r="AD87" s="167"/>
      <c r="AE87" s="167"/>
    </row>
    <row r="88" spans="8:31" x14ac:dyDescent="0.25">
      <c r="H88" s="163"/>
      <c r="I88" s="170"/>
      <c r="J88" s="170"/>
      <c r="K88" s="170"/>
      <c r="AB88" s="163"/>
      <c r="AC88" s="167"/>
      <c r="AD88" s="167"/>
      <c r="AE88" s="167"/>
    </row>
    <row r="89" spans="8:31" x14ac:dyDescent="0.25">
      <c r="H89" s="163"/>
      <c r="I89" s="167"/>
      <c r="J89" s="167"/>
      <c r="K89" s="167"/>
      <c r="AB89" s="163"/>
      <c r="AC89" s="167"/>
      <c r="AD89" s="167"/>
      <c r="AE89" s="167"/>
    </row>
    <row r="90" spans="8:31" x14ac:dyDescent="0.25">
      <c r="H90" s="163"/>
      <c r="I90" s="166"/>
      <c r="J90" s="166"/>
      <c r="K90" s="166"/>
      <c r="AB90" s="163"/>
      <c r="AC90" s="167"/>
      <c r="AD90" s="167"/>
      <c r="AE90" s="167"/>
    </row>
    <row r="91" spans="8:31" x14ac:dyDescent="0.25">
      <c r="H91" s="163"/>
      <c r="I91" s="167"/>
      <c r="J91" s="167"/>
      <c r="K91" s="167"/>
      <c r="AB91" s="163"/>
      <c r="AC91" s="163"/>
      <c r="AD91" s="167"/>
      <c r="AE91" s="167"/>
    </row>
    <row r="92" spans="8:31" x14ac:dyDescent="0.25">
      <c r="H92" s="163"/>
      <c r="I92" s="164"/>
      <c r="J92" s="164"/>
      <c r="K92" s="164"/>
      <c r="AB92" s="163"/>
      <c r="AC92" s="167"/>
      <c r="AD92" s="167"/>
      <c r="AE92" s="167"/>
    </row>
    <row r="93" spans="8:31" x14ac:dyDescent="0.25">
      <c r="H93" s="163"/>
      <c r="I93" s="164"/>
      <c r="J93" s="165"/>
      <c r="K93" s="165"/>
      <c r="AB93" s="163"/>
      <c r="AC93" s="167"/>
      <c r="AD93" s="167"/>
      <c r="AE93" s="167"/>
    </row>
    <row r="94" spans="8:31" x14ac:dyDescent="0.25">
      <c r="H94" s="163"/>
      <c r="I94" s="164"/>
      <c r="J94" s="165"/>
      <c r="K94" s="165"/>
      <c r="AB94" s="163"/>
      <c r="AC94" s="167"/>
      <c r="AD94" s="167"/>
      <c r="AE94" s="167"/>
    </row>
    <row r="95" spans="8:31" x14ac:dyDescent="0.25">
      <c r="H95" s="163"/>
      <c r="I95" s="164"/>
      <c r="J95" s="165"/>
      <c r="K95" s="165"/>
      <c r="AB95" s="163"/>
      <c r="AC95" s="167"/>
      <c r="AD95" s="167"/>
      <c r="AE95" s="167"/>
    </row>
    <row r="96" spans="8:31" x14ac:dyDescent="0.25">
      <c r="H96" s="163"/>
      <c r="I96" s="164"/>
      <c r="J96" s="165"/>
      <c r="K96" s="165"/>
      <c r="AB96" s="163"/>
      <c r="AC96" s="167"/>
      <c r="AD96" s="167"/>
      <c r="AE96" s="167"/>
    </row>
    <row r="97" spans="8:31" x14ac:dyDescent="0.25">
      <c r="H97" s="163"/>
      <c r="I97" s="164"/>
      <c r="J97" s="165"/>
      <c r="K97" s="165"/>
      <c r="AB97" s="163"/>
      <c r="AC97" s="167"/>
      <c r="AD97" s="167"/>
      <c r="AE97" s="167"/>
    </row>
    <row r="98" spans="8:31" x14ac:dyDescent="0.25">
      <c r="H98" s="163"/>
      <c r="I98" s="164"/>
      <c r="J98" s="165"/>
      <c r="K98" s="165"/>
      <c r="AB98" s="163"/>
      <c r="AC98" s="167"/>
      <c r="AD98" s="167"/>
      <c r="AE98" s="167"/>
    </row>
    <row r="99" spans="8:31" x14ac:dyDescent="0.25">
      <c r="H99" s="163"/>
      <c r="I99" s="166"/>
      <c r="J99" s="166"/>
      <c r="K99" s="166"/>
      <c r="AB99" s="163"/>
      <c r="AC99" s="167"/>
      <c r="AD99" s="167"/>
      <c r="AE99" s="167"/>
    </row>
    <row r="100" spans="8:31" x14ac:dyDescent="0.25">
      <c r="H100" s="163"/>
      <c r="I100" s="166"/>
      <c r="J100" s="166"/>
      <c r="K100" s="166"/>
      <c r="AB100" s="163"/>
      <c r="AC100" s="167"/>
      <c r="AD100" s="167"/>
      <c r="AE100" s="167"/>
    </row>
    <row r="101" spans="8:31" x14ac:dyDescent="0.25">
      <c r="H101" s="163"/>
      <c r="I101" s="167"/>
      <c r="J101" s="167"/>
      <c r="K101" s="167"/>
      <c r="AB101" s="163"/>
      <c r="AC101" s="167"/>
      <c r="AD101" s="167"/>
      <c r="AE101" s="167"/>
    </row>
    <row r="102" spans="8:31" x14ac:dyDescent="0.25">
      <c r="H102" s="163"/>
      <c r="I102" s="167"/>
      <c r="J102" s="167"/>
      <c r="K102" s="167"/>
      <c r="AB102" s="163"/>
      <c r="AC102" s="167"/>
      <c r="AD102" s="167"/>
      <c r="AE102" s="167"/>
    </row>
    <row r="103" spans="8:31" x14ac:dyDescent="0.25">
      <c r="H103" s="163"/>
      <c r="I103" s="167"/>
      <c r="J103" s="167"/>
      <c r="K103" s="167"/>
      <c r="AB103" s="163"/>
      <c r="AC103" s="167"/>
      <c r="AD103" s="167"/>
      <c r="AE103" s="167"/>
    </row>
    <row r="104" spans="8:31" x14ac:dyDescent="0.25">
      <c r="H104" s="163"/>
      <c r="I104" s="167"/>
      <c r="J104" s="167"/>
      <c r="K104" s="167"/>
      <c r="AB104" s="163"/>
      <c r="AC104" s="167"/>
      <c r="AD104" s="167"/>
      <c r="AE104" s="167"/>
    </row>
    <row r="105" spans="8:31" x14ac:dyDescent="0.25">
      <c r="H105" s="163"/>
      <c r="I105" s="167"/>
      <c r="J105" s="167"/>
      <c r="K105" s="167"/>
      <c r="AB105" s="163"/>
      <c r="AC105" s="167"/>
      <c r="AD105" s="167"/>
      <c r="AE105" s="167"/>
    </row>
    <row r="106" spans="8:31" x14ac:dyDescent="0.25">
      <c r="H106" s="163"/>
      <c r="I106" s="167"/>
      <c r="J106" s="167"/>
      <c r="K106" s="167"/>
      <c r="AB106" s="163"/>
      <c r="AC106" s="167"/>
      <c r="AD106" s="167"/>
      <c r="AE106" s="167"/>
    </row>
    <row r="107" spans="8:31" x14ac:dyDescent="0.25">
      <c r="H107" s="163"/>
      <c r="I107" s="167"/>
      <c r="J107" s="167"/>
      <c r="K107" s="167"/>
      <c r="AB107" s="163"/>
      <c r="AC107" s="167"/>
      <c r="AD107" s="167"/>
      <c r="AE107" s="167"/>
    </row>
    <row r="108" spans="8:31" x14ac:dyDescent="0.25">
      <c r="H108" s="163"/>
      <c r="I108" s="167"/>
      <c r="J108" s="167"/>
      <c r="K108" s="167"/>
      <c r="AB108" s="163"/>
      <c r="AC108" s="167"/>
      <c r="AD108" s="167"/>
      <c r="AE108" s="167"/>
    </row>
    <row r="109" spans="8:31" x14ac:dyDescent="0.25">
      <c r="H109" s="163"/>
      <c r="I109" s="167"/>
      <c r="J109" s="167"/>
      <c r="K109" s="167"/>
      <c r="AB109" s="163"/>
      <c r="AC109" s="167"/>
      <c r="AD109" s="167"/>
      <c r="AE109" s="167"/>
    </row>
    <row r="110" spans="8:31" x14ac:dyDescent="0.25">
      <c r="H110" s="163"/>
      <c r="I110" s="167"/>
      <c r="J110" s="167"/>
      <c r="K110" s="167"/>
      <c r="AB110" s="163"/>
      <c r="AC110" s="167"/>
      <c r="AD110" s="167"/>
      <c r="AE110" s="167"/>
    </row>
    <row r="111" spans="8:31" x14ac:dyDescent="0.25">
      <c r="H111" s="163"/>
      <c r="I111" s="167"/>
      <c r="J111" s="167"/>
      <c r="K111" s="167"/>
      <c r="AB111" s="163"/>
      <c r="AC111" s="167"/>
      <c r="AD111" s="167"/>
      <c r="AE111" s="167"/>
    </row>
    <row r="112" spans="8:31" x14ac:dyDescent="0.25">
      <c r="H112" s="163"/>
      <c r="I112" s="167"/>
      <c r="J112" s="167"/>
      <c r="K112" s="167"/>
      <c r="AB112" s="163"/>
      <c r="AC112" s="167"/>
      <c r="AD112" s="167"/>
      <c r="AE112" s="167"/>
    </row>
    <row r="113" spans="8:31" x14ac:dyDescent="0.25">
      <c r="H113" s="171"/>
      <c r="I113" s="172"/>
      <c r="J113" s="172"/>
      <c r="K113" s="172"/>
      <c r="AB113" s="171"/>
      <c r="AC113" s="172"/>
      <c r="AD113" s="172"/>
      <c r="AE113" s="172"/>
    </row>
  </sheetData>
  <mergeCells count="30">
    <mergeCell ref="A2:A6"/>
    <mergeCell ref="B2:B6"/>
    <mergeCell ref="C2:C6"/>
    <mergeCell ref="AB58:AD58"/>
    <mergeCell ref="A1:AF1"/>
    <mergeCell ref="X4:AA4"/>
    <mergeCell ref="D2:AQ2"/>
    <mergeCell ref="T4:W4"/>
    <mergeCell ref="U5:W5"/>
    <mergeCell ref="D4:G4"/>
    <mergeCell ref="D3:W3"/>
    <mergeCell ref="E5:G5"/>
    <mergeCell ref="M5:O5"/>
    <mergeCell ref="P4:S4"/>
    <mergeCell ref="L4:O4"/>
    <mergeCell ref="Q5:S5"/>
    <mergeCell ref="H4:K4"/>
    <mergeCell ref="AT5:AV5"/>
    <mergeCell ref="I5:K5"/>
    <mergeCell ref="AB4:AE4"/>
    <mergeCell ref="AC5:AE5"/>
    <mergeCell ref="AT3:AV3"/>
    <mergeCell ref="X3:AQ3"/>
    <mergeCell ref="AJ4:AM4"/>
    <mergeCell ref="AN4:AQ4"/>
    <mergeCell ref="AK5:AM5"/>
    <mergeCell ref="AF4:AI4"/>
    <mergeCell ref="AO5:AQ5"/>
    <mergeCell ref="AG5:AI5"/>
    <mergeCell ref="Y5:AA5"/>
  </mergeCells>
  <phoneticPr fontId="0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30"/>
  <sheetViews>
    <sheetView topLeftCell="B1" zoomScale="70" zoomScaleNormal="70" workbookViewId="0">
      <pane xSplit="3" ySplit="6" topLeftCell="E16" activePane="bottomRight" state="frozen"/>
      <selection activeCell="B1" sqref="B1"/>
      <selection pane="topRight" activeCell="E1" sqref="E1"/>
      <selection pane="bottomLeft" activeCell="B7" sqref="B7"/>
      <selection pane="bottomRight" activeCell="N16" sqref="N16"/>
    </sheetView>
  </sheetViews>
  <sheetFormatPr defaultRowHeight="15.75" x14ac:dyDescent="0.25"/>
  <cols>
    <col min="1" max="1" width="8" style="1" hidden="1" customWidth="1"/>
    <col min="2" max="2" width="7.42578125" style="1" customWidth="1"/>
    <col min="3" max="3" width="51.28515625" style="1" customWidth="1"/>
    <col min="4" max="4" width="15.5703125" style="1" customWidth="1"/>
    <col min="5" max="5" width="17" style="1" customWidth="1"/>
    <col min="6" max="6" width="43.42578125" style="1" customWidth="1"/>
    <col min="7" max="7" width="16" style="1" customWidth="1"/>
    <col min="8" max="8" width="17.140625" style="1" customWidth="1"/>
    <col min="9" max="9" width="15.140625" style="1" customWidth="1"/>
    <col min="10" max="10" width="37.28515625" style="1" customWidth="1"/>
    <col min="11" max="16384" width="9.140625" style="1"/>
  </cols>
  <sheetData>
    <row r="1" spans="2:10" ht="47.45" customHeight="1" x14ac:dyDescent="0.25">
      <c r="B1" s="262" t="s">
        <v>118</v>
      </c>
      <c r="C1" s="262"/>
      <c r="D1" s="262"/>
      <c r="E1" s="262"/>
      <c r="F1" s="262"/>
      <c r="G1" s="262"/>
      <c r="H1" s="262"/>
      <c r="I1" s="262"/>
      <c r="J1" s="262"/>
    </row>
    <row r="2" spans="2:10" ht="18" customHeight="1" x14ac:dyDescent="0.25">
      <c r="B2" s="261" t="s">
        <v>119</v>
      </c>
      <c r="C2" s="261"/>
      <c r="D2" s="261"/>
      <c r="E2" s="261"/>
      <c r="F2" s="261"/>
      <c r="G2" s="261"/>
      <c r="H2" s="261"/>
      <c r="I2" s="261"/>
      <c r="J2" s="261"/>
    </row>
    <row r="3" spans="2:10" ht="18" customHeight="1" x14ac:dyDescent="0.25">
      <c r="B3" s="255" t="s">
        <v>13</v>
      </c>
      <c r="C3" s="250" t="s">
        <v>124</v>
      </c>
      <c r="D3" s="251"/>
      <c r="E3" s="251"/>
      <c r="F3" s="250" t="s">
        <v>112</v>
      </c>
      <c r="G3" s="251"/>
      <c r="H3" s="252"/>
      <c r="I3" s="260" t="s">
        <v>125</v>
      </c>
      <c r="J3" s="258" t="s">
        <v>126</v>
      </c>
    </row>
    <row r="4" spans="2:10" ht="86.25" customHeight="1" x14ac:dyDescent="0.25">
      <c r="B4" s="256"/>
      <c r="C4" s="76" t="s">
        <v>14</v>
      </c>
      <c r="D4" s="74" t="s">
        <v>0</v>
      </c>
      <c r="E4" s="74" t="s">
        <v>15</v>
      </c>
      <c r="F4" s="74" t="s">
        <v>14</v>
      </c>
      <c r="G4" s="74" t="s">
        <v>0</v>
      </c>
      <c r="H4" s="74" t="s">
        <v>15</v>
      </c>
      <c r="I4" s="260"/>
      <c r="J4" s="259"/>
    </row>
    <row r="5" spans="2:10" x14ac:dyDescent="0.25">
      <c r="B5" s="74">
        <v>1</v>
      </c>
      <c r="C5" s="74">
        <v>2</v>
      </c>
      <c r="D5" s="74">
        <v>3</v>
      </c>
      <c r="E5" s="75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</row>
    <row r="6" spans="2:10" ht="15.75" customHeight="1" x14ac:dyDescent="0.25">
      <c r="B6" s="84" t="s">
        <v>5</v>
      </c>
      <c r="C6" s="263" t="s">
        <v>12</v>
      </c>
      <c r="D6" s="264"/>
      <c r="E6" s="264"/>
      <c r="F6" s="264"/>
      <c r="G6" s="264"/>
      <c r="H6" s="264"/>
      <c r="I6" s="264"/>
      <c r="J6" s="265"/>
    </row>
    <row r="7" spans="2:10" ht="35.25" customHeight="1" x14ac:dyDescent="0.25">
      <c r="B7" s="14" t="s">
        <v>6</v>
      </c>
      <c r="C7" s="283" t="s">
        <v>120</v>
      </c>
      <c r="D7" s="14" t="s">
        <v>117</v>
      </c>
      <c r="E7" s="114">
        <v>2590.0084252681258</v>
      </c>
      <c r="F7" s="15"/>
      <c r="G7" s="14"/>
      <c r="H7" s="284"/>
      <c r="I7" s="114">
        <f>H7-E7</f>
        <v>-2590.0084252681258</v>
      </c>
      <c r="J7" s="284"/>
    </row>
    <row r="8" spans="2:10" ht="31.5" x14ac:dyDescent="0.25">
      <c r="B8" s="285" t="s">
        <v>7</v>
      </c>
      <c r="C8" s="286"/>
      <c r="D8" s="285"/>
      <c r="E8" s="122"/>
      <c r="F8" s="287" t="s">
        <v>141</v>
      </c>
      <c r="G8" s="285" t="s">
        <v>117</v>
      </c>
      <c r="H8" s="288">
        <v>3952.1793599999996</v>
      </c>
      <c r="I8" s="122">
        <f>H8-E8</f>
        <v>3952.1793599999996</v>
      </c>
      <c r="J8" s="288"/>
    </row>
    <row r="9" spans="2:10" x14ac:dyDescent="0.25">
      <c r="B9" s="74"/>
      <c r="C9" s="95" t="s">
        <v>16</v>
      </c>
      <c r="D9" s="74"/>
      <c r="E9" s="115">
        <f>SUM(E7:E8)</f>
        <v>2590.0084252681258</v>
      </c>
      <c r="F9" s="13"/>
      <c r="G9" s="83"/>
      <c r="H9" s="96">
        <f>SUM(H7:H8)</f>
        <v>3952.1793599999996</v>
      </c>
      <c r="I9" s="115">
        <f>SUM(I7:I8)</f>
        <v>1362.1709347318738</v>
      </c>
      <c r="J9" s="78"/>
    </row>
    <row r="10" spans="2:10" ht="15.75" customHeight="1" x14ac:dyDescent="0.25">
      <c r="B10" s="84" t="s">
        <v>9</v>
      </c>
      <c r="C10" s="263" t="s">
        <v>4</v>
      </c>
      <c r="D10" s="264"/>
      <c r="E10" s="264"/>
      <c r="F10" s="264"/>
      <c r="G10" s="264"/>
      <c r="H10" s="264"/>
      <c r="I10" s="264"/>
      <c r="J10" s="265"/>
    </row>
    <row r="11" spans="2:10" ht="15.75" customHeight="1" x14ac:dyDescent="0.25">
      <c r="B11" s="14" t="s">
        <v>10</v>
      </c>
      <c r="C11" s="283" t="s">
        <v>120</v>
      </c>
      <c r="D11" s="14" t="s">
        <v>117</v>
      </c>
      <c r="E11" s="289">
        <v>2175.0892003682839</v>
      </c>
      <c r="F11" s="15"/>
      <c r="G11" s="292"/>
      <c r="H11" s="284"/>
      <c r="I11" s="114">
        <f>H11-E11</f>
        <v>-2175.0892003682839</v>
      </c>
      <c r="J11" s="284"/>
    </row>
    <row r="12" spans="2:10" ht="31.5" customHeight="1" x14ac:dyDescent="0.25">
      <c r="B12" s="297" t="s">
        <v>136</v>
      </c>
      <c r="C12" s="298"/>
      <c r="D12" s="297"/>
      <c r="E12" s="299"/>
      <c r="F12" s="300" t="s">
        <v>142</v>
      </c>
      <c r="G12" s="301" t="s">
        <v>117</v>
      </c>
      <c r="H12" s="299">
        <v>408.12</v>
      </c>
      <c r="I12" s="304">
        <f>H12-E12</f>
        <v>408.12</v>
      </c>
      <c r="J12" s="302"/>
    </row>
    <row r="13" spans="2:10" ht="31.5" customHeight="1" x14ac:dyDescent="0.25">
      <c r="B13" s="285" t="s">
        <v>11</v>
      </c>
      <c r="C13" s="290"/>
      <c r="D13" s="285"/>
      <c r="E13" s="291"/>
      <c r="F13" s="287" t="s">
        <v>143</v>
      </c>
      <c r="G13" s="303"/>
      <c r="H13" s="291">
        <v>508.83</v>
      </c>
      <c r="I13" s="122">
        <f>H13-E13</f>
        <v>508.83</v>
      </c>
      <c r="J13" s="288"/>
    </row>
    <row r="14" spans="2:10" ht="15.75" customHeight="1" x14ac:dyDescent="0.25">
      <c r="B14" s="305"/>
      <c r="C14" s="95" t="s">
        <v>16</v>
      </c>
      <c r="D14" s="306"/>
      <c r="E14" s="293">
        <f>SUM(E11:E13)</f>
        <v>2175.0892003682839</v>
      </c>
      <c r="F14" s="294"/>
      <c r="G14" s="295"/>
      <c r="H14" s="293">
        <f>SUM(H11:H13)</f>
        <v>916.95</v>
      </c>
      <c r="I14" s="115">
        <f>SUM(I11:I13)</f>
        <v>-1258.139200368284</v>
      </c>
      <c r="J14" s="296"/>
    </row>
    <row r="15" spans="2:10" x14ac:dyDescent="0.25">
      <c r="B15" s="3"/>
      <c r="C15" s="2"/>
      <c r="D15" s="3"/>
      <c r="E15" s="3"/>
    </row>
    <row r="16" spans="2:10" ht="17.25" customHeight="1" x14ac:dyDescent="0.25">
      <c r="B16" s="261" t="s">
        <v>121</v>
      </c>
      <c r="C16" s="261"/>
      <c r="D16" s="261"/>
      <c r="E16" s="261"/>
      <c r="F16" s="261"/>
      <c r="G16" s="261"/>
      <c r="H16" s="261"/>
      <c r="I16" s="261"/>
      <c r="J16" s="261"/>
    </row>
    <row r="17" spans="2:10" ht="17.25" customHeight="1" x14ac:dyDescent="0.25">
      <c r="B17" s="255" t="s">
        <v>13</v>
      </c>
      <c r="C17" s="250" t="s">
        <v>124</v>
      </c>
      <c r="D17" s="251"/>
      <c r="E17" s="251"/>
      <c r="F17" s="250" t="s">
        <v>112</v>
      </c>
      <c r="G17" s="251"/>
      <c r="H17" s="252"/>
      <c r="I17" s="260" t="s">
        <v>125</v>
      </c>
      <c r="J17" s="258" t="s">
        <v>126</v>
      </c>
    </row>
    <row r="18" spans="2:10" ht="86.25" customHeight="1" x14ac:dyDescent="0.25">
      <c r="B18" s="256"/>
      <c r="C18" s="76" t="s">
        <v>14</v>
      </c>
      <c r="D18" s="74" t="s">
        <v>0</v>
      </c>
      <c r="E18" s="74" t="s">
        <v>15</v>
      </c>
      <c r="F18" s="74" t="s">
        <v>14</v>
      </c>
      <c r="G18" s="74" t="s">
        <v>0</v>
      </c>
      <c r="H18" s="74" t="s">
        <v>15</v>
      </c>
      <c r="I18" s="260"/>
      <c r="J18" s="259"/>
    </row>
    <row r="19" spans="2:10" ht="16.5" customHeight="1" x14ac:dyDescent="0.25">
      <c r="B19" s="74">
        <v>1</v>
      </c>
      <c r="C19" s="74">
        <v>2</v>
      </c>
      <c r="D19" s="74">
        <v>3</v>
      </c>
      <c r="E19" s="75">
        <v>4</v>
      </c>
      <c r="F19" s="74">
        <v>5</v>
      </c>
      <c r="G19" s="74">
        <v>6</v>
      </c>
      <c r="H19" s="74">
        <v>7</v>
      </c>
      <c r="I19" s="74">
        <v>8</v>
      </c>
      <c r="J19" s="74">
        <v>9</v>
      </c>
    </row>
    <row r="20" spans="2:10" ht="15.75" customHeight="1" x14ac:dyDescent="0.25">
      <c r="B20" s="77" t="s">
        <v>5</v>
      </c>
      <c r="C20" s="4"/>
      <c r="D20" s="77"/>
      <c r="E20" s="75"/>
      <c r="F20" s="82"/>
      <c r="G20" s="82"/>
      <c r="H20" s="82"/>
      <c r="I20" s="82"/>
      <c r="J20" s="82"/>
    </row>
    <row r="21" spans="2:10" x14ac:dyDescent="0.25">
      <c r="B21" s="253" t="s">
        <v>16</v>
      </c>
      <c r="C21" s="254"/>
      <c r="D21" s="254"/>
      <c r="E21" s="254"/>
      <c r="F21" s="82"/>
      <c r="G21" s="82"/>
      <c r="H21" s="82"/>
      <c r="I21" s="82"/>
      <c r="J21" s="82"/>
    </row>
    <row r="22" spans="2:10" ht="37.5" customHeight="1" x14ac:dyDescent="0.25">
      <c r="B22" s="257" t="s">
        <v>31</v>
      </c>
      <c r="C22" s="257"/>
      <c r="D22" s="257"/>
      <c r="E22" s="257"/>
    </row>
    <row r="23" spans="2:10" x14ac:dyDescent="0.25">
      <c r="B23" s="5"/>
      <c r="C23" s="5"/>
      <c r="D23" s="5"/>
      <c r="E23" s="5"/>
    </row>
    <row r="24" spans="2:10" ht="17.45" customHeight="1" x14ac:dyDescent="0.25">
      <c r="B24" s="261" t="s">
        <v>122</v>
      </c>
      <c r="C24" s="261"/>
      <c r="D24" s="261"/>
      <c r="E24" s="261"/>
      <c r="F24" s="261"/>
      <c r="G24" s="261"/>
      <c r="H24" s="261"/>
      <c r="I24" s="261"/>
      <c r="J24" s="261"/>
    </row>
    <row r="25" spans="2:10" ht="17.45" customHeight="1" x14ac:dyDescent="0.25">
      <c r="B25" s="255" t="s">
        <v>13</v>
      </c>
      <c r="C25" s="250" t="s">
        <v>124</v>
      </c>
      <c r="D25" s="251"/>
      <c r="E25" s="251"/>
      <c r="F25" s="250" t="s">
        <v>112</v>
      </c>
      <c r="G25" s="251"/>
      <c r="H25" s="252"/>
      <c r="I25" s="260" t="s">
        <v>125</v>
      </c>
      <c r="J25" s="258" t="s">
        <v>126</v>
      </c>
    </row>
    <row r="26" spans="2:10" ht="90" customHeight="1" x14ac:dyDescent="0.25">
      <c r="B26" s="256"/>
      <c r="C26" s="76" t="s">
        <v>14</v>
      </c>
      <c r="D26" s="74" t="s">
        <v>0</v>
      </c>
      <c r="E26" s="74" t="s">
        <v>15</v>
      </c>
      <c r="F26" s="74" t="s">
        <v>14</v>
      </c>
      <c r="G26" s="74" t="s">
        <v>0</v>
      </c>
      <c r="H26" s="74" t="s">
        <v>15</v>
      </c>
      <c r="I26" s="260"/>
      <c r="J26" s="259"/>
    </row>
    <row r="27" spans="2:10" ht="18" customHeight="1" x14ac:dyDescent="0.25">
      <c r="B27" s="74">
        <v>1</v>
      </c>
      <c r="C27" s="74">
        <v>2</v>
      </c>
      <c r="D27" s="74">
        <v>3</v>
      </c>
      <c r="E27" s="75">
        <v>4</v>
      </c>
      <c r="F27" s="74">
        <v>5</v>
      </c>
      <c r="G27" s="74">
        <v>6</v>
      </c>
      <c r="H27" s="74">
        <v>7</v>
      </c>
      <c r="I27" s="74">
        <v>8</v>
      </c>
      <c r="J27" s="74">
        <v>9</v>
      </c>
    </row>
    <row r="28" spans="2:10" x14ac:dyDescent="0.25">
      <c r="B28" s="77" t="s">
        <v>5</v>
      </c>
      <c r="C28" s="4"/>
      <c r="D28" s="77"/>
      <c r="E28" s="75"/>
      <c r="F28" s="82"/>
      <c r="G28" s="82"/>
      <c r="H28" s="82"/>
      <c r="I28" s="82"/>
      <c r="J28" s="82"/>
    </row>
    <row r="29" spans="2:10" x14ac:dyDescent="0.25">
      <c r="B29" s="253" t="s">
        <v>16</v>
      </c>
      <c r="C29" s="254"/>
      <c r="D29" s="254"/>
      <c r="E29" s="254"/>
      <c r="F29" s="82"/>
      <c r="G29" s="82"/>
      <c r="H29" s="82"/>
      <c r="I29" s="82"/>
      <c r="J29" s="82"/>
    </row>
    <row r="30" spans="2:10" ht="38.25" customHeight="1" x14ac:dyDescent="0.25">
      <c r="B30" s="249" t="s">
        <v>132</v>
      </c>
      <c r="C30" s="249"/>
      <c r="D30" s="249"/>
      <c r="E30" s="249"/>
    </row>
  </sheetData>
  <mergeCells count="26">
    <mergeCell ref="B16:J16"/>
    <mergeCell ref="B1:J1"/>
    <mergeCell ref="B2:J2"/>
    <mergeCell ref="B3:B4"/>
    <mergeCell ref="C3:E3"/>
    <mergeCell ref="J3:J4"/>
    <mergeCell ref="C6:J6"/>
    <mergeCell ref="F3:H3"/>
    <mergeCell ref="I3:I4"/>
    <mergeCell ref="C10:J10"/>
    <mergeCell ref="G12:G13"/>
    <mergeCell ref="J25:J26"/>
    <mergeCell ref="J17:J18"/>
    <mergeCell ref="B17:B18"/>
    <mergeCell ref="I25:I26"/>
    <mergeCell ref="B24:J24"/>
    <mergeCell ref="I17:I18"/>
    <mergeCell ref="B30:E30"/>
    <mergeCell ref="C17:E17"/>
    <mergeCell ref="F17:H17"/>
    <mergeCell ref="B29:E29"/>
    <mergeCell ref="F25:H25"/>
    <mergeCell ref="B25:B26"/>
    <mergeCell ref="B21:E21"/>
    <mergeCell ref="B22:E22"/>
    <mergeCell ref="C25:E25"/>
  </mergeCells>
  <phoneticPr fontId="1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8"/>
  <sheetViews>
    <sheetView topLeftCell="B1" workbookViewId="0">
      <selection activeCell="C14" sqref="C14"/>
    </sheetView>
  </sheetViews>
  <sheetFormatPr defaultRowHeight="15.75" x14ac:dyDescent="0.25"/>
  <cols>
    <col min="1" max="1" width="3.7109375" style="1" hidden="1" customWidth="1"/>
    <col min="2" max="2" width="4.5703125" style="1" customWidth="1"/>
    <col min="3" max="3" width="19.5703125" style="1" customWidth="1"/>
    <col min="4" max="4" width="13.42578125" style="1" customWidth="1"/>
    <col min="5" max="5" width="11.42578125" style="1" customWidth="1"/>
    <col min="6" max="6" width="20" style="1" customWidth="1"/>
    <col min="7" max="7" width="12.5703125" style="1" customWidth="1"/>
    <col min="8" max="8" width="11.28515625" style="1" customWidth="1"/>
    <col min="9" max="16384" width="9.140625" style="1"/>
  </cols>
  <sheetData>
    <row r="1" spans="2:9" ht="34.5" customHeight="1" x14ac:dyDescent="0.25">
      <c r="B1" s="310" t="s">
        <v>123</v>
      </c>
      <c r="C1" s="310"/>
      <c r="D1" s="310"/>
      <c r="E1" s="310"/>
      <c r="F1" s="310"/>
      <c r="G1" s="310"/>
      <c r="H1" s="310"/>
    </row>
    <row r="2" spans="2:9" ht="15.75" customHeight="1" x14ac:dyDescent="0.25">
      <c r="B2" s="255" t="s">
        <v>17</v>
      </c>
      <c r="C2" s="268" t="s">
        <v>124</v>
      </c>
      <c r="D2" s="268"/>
      <c r="E2" s="268"/>
      <c r="F2" s="267" t="s">
        <v>112</v>
      </c>
      <c r="G2" s="268"/>
      <c r="H2" s="309"/>
      <c r="I2" s="86"/>
    </row>
    <row r="3" spans="2:9" ht="33.75" customHeight="1" x14ac:dyDescent="0.25">
      <c r="B3" s="266"/>
      <c r="C3" s="258" t="s">
        <v>1</v>
      </c>
      <c r="D3" s="255" t="s">
        <v>18</v>
      </c>
      <c r="E3" s="218" t="s">
        <v>19</v>
      </c>
      <c r="F3" s="255" t="s">
        <v>1</v>
      </c>
      <c r="G3" s="255" t="s">
        <v>18</v>
      </c>
      <c r="H3" s="308" t="s">
        <v>19</v>
      </c>
      <c r="I3" s="86"/>
    </row>
    <row r="4" spans="2:9" ht="16.5" customHeight="1" x14ac:dyDescent="0.25">
      <c r="B4" s="256"/>
      <c r="C4" s="259"/>
      <c r="D4" s="256"/>
      <c r="E4" s="79" t="s">
        <v>117</v>
      </c>
      <c r="F4" s="256"/>
      <c r="G4" s="256"/>
      <c r="H4" s="74" t="s">
        <v>117</v>
      </c>
      <c r="I4" s="86"/>
    </row>
    <row r="5" spans="2:9" x14ac:dyDescent="0.25"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86"/>
    </row>
    <row r="6" spans="2:9" ht="18.75" customHeight="1" x14ac:dyDescent="0.25">
      <c r="B6" s="14" t="s">
        <v>5</v>
      </c>
      <c r="C6" s="15" t="s">
        <v>12</v>
      </c>
      <c r="D6" s="85" t="s">
        <v>2</v>
      </c>
      <c r="E6" s="23">
        <v>26636.795147691431</v>
      </c>
      <c r="F6" s="15" t="s">
        <v>12</v>
      </c>
      <c r="G6" s="85" t="s">
        <v>2</v>
      </c>
      <c r="H6" s="23">
        <v>33701.92686</v>
      </c>
      <c r="I6" s="86"/>
    </row>
    <row r="7" spans="2:9" ht="19.5" customHeight="1" x14ac:dyDescent="0.25">
      <c r="B7" s="307" t="s">
        <v>9</v>
      </c>
      <c r="C7" s="120" t="s">
        <v>4</v>
      </c>
      <c r="D7" s="121" t="s">
        <v>2</v>
      </c>
      <c r="E7" s="123">
        <v>14598.493897456421</v>
      </c>
      <c r="F7" s="120" t="s">
        <v>4</v>
      </c>
      <c r="G7" s="121" t="s">
        <v>2</v>
      </c>
      <c r="H7" s="123">
        <v>8509.7369699999999</v>
      </c>
      <c r="I7" s="86"/>
    </row>
    <row r="8" spans="2:9" s="116" customFormat="1" x14ac:dyDescent="0.25"/>
  </sheetData>
  <mergeCells count="8">
    <mergeCell ref="G3:G4"/>
    <mergeCell ref="B1:H1"/>
    <mergeCell ref="B2:B4"/>
    <mergeCell ref="C3:C4"/>
    <mergeCell ref="D3:D4"/>
    <mergeCell ref="C2:E2"/>
    <mergeCell ref="F3:F4"/>
    <mergeCell ref="F2:H2"/>
  </mergeCells>
  <phoneticPr fontId="18" type="noConversion"/>
  <printOptions horizontalCentered="1"/>
  <pageMargins left="1.1811023622047245" right="0.39370078740157483" top="0.39370078740157483" bottom="0.39370078740157483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"/>
  <sheetViews>
    <sheetView topLeftCell="E1" zoomScale="80" zoomScaleNormal="80" workbookViewId="0">
      <selection activeCell="E11" sqref="E11"/>
    </sheetView>
  </sheetViews>
  <sheetFormatPr defaultRowHeight="12.75" x14ac:dyDescent="0.2"/>
  <cols>
    <col min="1" max="1" width="6.5703125" style="6" customWidth="1"/>
    <col min="2" max="2" width="62.28515625" style="6" customWidth="1"/>
    <col min="3" max="3" width="11" style="6" customWidth="1"/>
    <col min="4" max="5" width="9.5703125" style="6" customWidth="1"/>
    <col min="6" max="6" width="13.85546875" style="6" customWidth="1"/>
    <col min="7" max="7" width="39.7109375" style="6" customWidth="1"/>
    <col min="8" max="9" width="9.5703125" style="6" customWidth="1"/>
    <col min="10" max="10" width="14" style="6" customWidth="1"/>
    <col min="11" max="11" width="38.28515625" style="6" customWidth="1"/>
    <col min="12" max="13" width="9.140625" style="6"/>
    <col min="14" max="14" width="12" style="6" customWidth="1"/>
    <col min="15" max="15" width="9.140625" style="6"/>
    <col min="16" max="16" width="9.42578125" style="6" bestFit="1" customWidth="1"/>
    <col min="17" max="16384" width="9.140625" style="6"/>
  </cols>
  <sheetData>
    <row r="1" spans="1:12" s="1" customFormat="1" ht="22.5" customHeight="1" x14ac:dyDescent="0.25">
      <c r="A1" s="222" t="s">
        <v>127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2" ht="19.5" customHeight="1" x14ac:dyDescent="0.2">
      <c r="A2" s="279" t="s">
        <v>17</v>
      </c>
      <c r="B2" s="279" t="s">
        <v>1</v>
      </c>
      <c r="C2" s="279" t="s">
        <v>18</v>
      </c>
      <c r="D2" s="273" t="s">
        <v>49</v>
      </c>
      <c r="E2" s="282"/>
      <c r="F2" s="282"/>
      <c r="G2" s="282"/>
      <c r="H2" s="282"/>
      <c r="I2" s="282"/>
      <c r="J2" s="282"/>
      <c r="K2" s="274"/>
      <c r="L2" s="93"/>
    </row>
    <row r="3" spans="1:12" ht="21" customHeight="1" x14ac:dyDescent="0.2">
      <c r="A3" s="280"/>
      <c r="B3" s="280"/>
      <c r="C3" s="280"/>
      <c r="D3" s="273" t="s">
        <v>12</v>
      </c>
      <c r="E3" s="282"/>
      <c r="F3" s="282"/>
      <c r="G3" s="274"/>
      <c r="H3" s="273" t="s">
        <v>4</v>
      </c>
      <c r="I3" s="282"/>
      <c r="J3" s="282"/>
      <c r="K3" s="274"/>
      <c r="L3" s="93"/>
    </row>
    <row r="4" spans="1:12" ht="18.75" customHeight="1" x14ac:dyDescent="0.2">
      <c r="A4" s="280"/>
      <c r="B4" s="280"/>
      <c r="C4" s="280"/>
      <c r="D4" s="273" t="s">
        <v>117</v>
      </c>
      <c r="E4" s="274"/>
      <c r="F4" s="275" t="s">
        <v>133</v>
      </c>
      <c r="G4" s="275" t="s">
        <v>126</v>
      </c>
      <c r="H4" s="273" t="s">
        <v>117</v>
      </c>
      <c r="I4" s="274"/>
      <c r="J4" s="275" t="s">
        <v>133</v>
      </c>
      <c r="K4" s="275" t="s">
        <v>126</v>
      </c>
      <c r="L4" s="93"/>
    </row>
    <row r="5" spans="1:12" ht="41.25" customHeight="1" x14ac:dyDescent="0.2">
      <c r="A5" s="281"/>
      <c r="B5" s="281"/>
      <c r="C5" s="281"/>
      <c r="D5" s="127" t="s">
        <v>71</v>
      </c>
      <c r="E5" s="127" t="s">
        <v>72</v>
      </c>
      <c r="F5" s="276"/>
      <c r="G5" s="276"/>
      <c r="H5" s="127" t="s">
        <v>71</v>
      </c>
      <c r="I5" s="127" t="s">
        <v>72</v>
      </c>
      <c r="J5" s="276"/>
      <c r="K5" s="276"/>
      <c r="L5" s="93"/>
    </row>
    <row r="6" spans="1:12" ht="18.75" customHeight="1" x14ac:dyDescent="0.2">
      <c r="A6" s="88">
        <v>1</v>
      </c>
      <c r="B6" s="87">
        <v>2</v>
      </c>
      <c r="C6" s="87">
        <v>3</v>
      </c>
      <c r="D6" s="127">
        <v>4</v>
      </c>
      <c r="E6" s="127">
        <f t="shared" ref="E6:K6" si="0">D6+1</f>
        <v>5</v>
      </c>
      <c r="F6" s="127">
        <f t="shared" si="0"/>
        <v>6</v>
      </c>
      <c r="G6" s="127">
        <f t="shared" si="0"/>
        <v>7</v>
      </c>
      <c r="H6" s="127">
        <v>8</v>
      </c>
      <c r="I6" s="127">
        <f t="shared" si="0"/>
        <v>9</v>
      </c>
      <c r="J6" s="127">
        <f t="shared" si="0"/>
        <v>10</v>
      </c>
      <c r="K6" s="127">
        <f t="shared" si="0"/>
        <v>11</v>
      </c>
      <c r="L6" s="93"/>
    </row>
    <row r="7" spans="1:12" ht="15.75" x14ac:dyDescent="0.2">
      <c r="A7" s="7" t="s">
        <v>33</v>
      </c>
      <c r="B7" s="269" t="s">
        <v>24</v>
      </c>
      <c r="C7" s="270"/>
      <c r="D7" s="270"/>
      <c r="E7" s="270"/>
      <c r="F7" s="270"/>
      <c r="G7" s="270"/>
      <c r="H7" s="270"/>
      <c r="I7" s="270"/>
      <c r="J7" s="270"/>
      <c r="K7" s="270"/>
      <c r="L7" s="93"/>
    </row>
    <row r="8" spans="1:12" ht="57" customHeight="1" x14ac:dyDescent="0.2">
      <c r="A8" s="8" t="s">
        <v>35</v>
      </c>
      <c r="B8" s="176" t="s">
        <v>26</v>
      </c>
      <c r="C8" s="314" t="s">
        <v>3</v>
      </c>
      <c r="D8" s="177">
        <f t="shared" ref="D8" si="1">D9/D10*100</f>
        <v>100</v>
      </c>
      <c r="E8" s="178">
        <v>100</v>
      </c>
      <c r="F8" s="178">
        <f t="shared" ref="F8:F13" si="2">E8-D8</f>
        <v>0</v>
      </c>
      <c r="G8" s="178"/>
      <c r="H8" s="206">
        <f t="shared" ref="H8" si="3">H9/H10*100</f>
        <v>100</v>
      </c>
      <c r="I8" s="195">
        <v>100</v>
      </c>
      <c r="J8" s="195">
        <f t="shared" ref="J8:J13" si="4">I8-H8</f>
        <v>0</v>
      </c>
      <c r="K8" s="195"/>
      <c r="L8" s="93"/>
    </row>
    <row r="9" spans="1:12" ht="21.75" customHeight="1" x14ac:dyDescent="0.2">
      <c r="A9" s="12" t="s">
        <v>20</v>
      </c>
      <c r="B9" s="179" t="s">
        <v>39</v>
      </c>
      <c r="C9" s="315" t="s">
        <v>41</v>
      </c>
      <c r="D9" s="180">
        <v>946.860635</v>
      </c>
      <c r="E9" s="181">
        <v>866.8</v>
      </c>
      <c r="F9" s="181">
        <f t="shared" si="2"/>
        <v>-80.060635000000048</v>
      </c>
      <c r="G9" s="181"/>
      <c r="H9" s="207">
        <v>16.068338000000001</v>
      </c>
      <c r="I9" s="196">
        <v>23.7</v>
      </c>
      <c r="J9" s="196">
        <f t="shared" si="4"/>
        <v>7.6316619999999986</v>
      </c>
      <c r="K9" s="196"/>
      <c r="L9" s="93"/>
    </row>
    <row r="10" spans="1:12" ht="37.5" customHeight="1" x14ac:dyDescent="0.2">
      <c r="A10" s="12" t="s">
        <v>21</v>
      </c>
      <c r="B10" s="179" t="s">
        <v>40</v>
      </c>
      <c r="C10" s="315" t="s">
        <v>41</v>
      </c>
      <c r="D10" s="180">
        <v>946.860635</v>
      </c>
      <c r="E10" s="181">
        <v>866.8</v>
      </c>
      <c r="F10" s="181">
        <f t="shared" si="2"/>
        <v>-80.060635000000048</v>
      </c>
      <c r="G10" s="181"/>
      <c r="H10" s="207">
        <v>16.068338000000001</v>
      </c>
      <c r="I10" s="196">
        <v>23.7</v>
      </c>
      <c r="J10" s="196">
        <f t="shared" si="4"/>
        <v>7.6316619999999986</v>
      </c>
      <c r="K10" s="196"/>
      <c r="L10" s="93"/>
    </row>
    <row r="11" spans="1:12" ht="99.75" customHeight="1" x14ac:dyDescent="0.2">
      <c r="A11" s="12" t="s">
        <v>36</v>
      </c>
      <c r="B11" s="182" t="s">
        <v>128</v>
      </c>
      <c r="C11" s="184" t="s">
        <v>3</v>
      </c>
      <c r="D11" s="180">
        <f t="shared" ref="D11" si="5">D12/D13*100</f>
        <v>5.5555555555555554</v>
      </c>
      <c r="E11" s="181">
        <v>0</v>
      </c>
      <c r="F11" s="181">
        <f t="shared" si="2"/>
        <v>-5.5555555555555554</v>
      </c>
      <c r="G11" s="181" t="s">
        <v>139</v>
      </c>
      <c r="H11" s="208">
        <f t="shared" ref="H11" si="6">H12/H13*100</f>
        <v>3.3333333333333335</v>
      </c>
      <c r="I11" s="197">
        <v>0</v>
      </c>
      <c r="J11" s="197">
        <f t="shared" si="4"/>
        <v>-3.3333333333333335</v>
      </c>
      <c r="K11" s="197" t="s">
        <v>139</v>
      </c>
      <c r="L11" s="93"/>
    </row>
    <row r="12" spans="1:12" ht="87" customHeight="1" x14ac:dyDescent="0.2">
      <c r="A12" s="19" t="s">
        <v>22</v>
      </c>
      <c r="B12" s="183" t="s">
        <v>42</v>
      </c>
      <c r="C12" s="184" t="s">
        <v>32</v>
      </c>
      <c r="D12" s="185">
        <v>3</v>
      </c>
      <c r="E12" s="186">
        <v>0</v>
      </c>
      <c r="F12" s="186">
        <f t="shared" si="2"/>
        <v>-3</v>
      </c>
      <c r="G12" s="186" t="s">
        <v>139</v>
      </c>
      <c r="H12" s="209">
        <v>1</v>
      </c>
      <c r="I12" s="198">
        <v>0</v>
      </c>
      <c r="J12" s="198">
        <f t="shared" si="4"/>
        <v>-1</v>
      </c>
      <c r="K12" s="197" t="s">
        <v>139</v>
      </c>
      <c r="L12" s="93"/>
    </row>
    <row r="13" spans="1:12" ht="31.5" x14ac:dyDescent="0.2">
      <c r="A13" s="22" t="s">
        <v>34</v>
      </c>
      <c r="B13" s="187" t="s">
        <v>43</v>
      </c>
      <c r="C13" s="316" t="s">
        <v>32</v>
      </c>
      <c r="D13" s="188">
        <v>54</v>
      </c>
      <c r="E13" s="189">
        <v>312</v>
      </c>
      <c r="F13" s="189">
        <f t="shared" si="2"/>
        <v>258</v>
      </c>
      <c r="G13" s="189" t="s">
        <v>140</v>
      </c>
      <c r="H13" s="210">
        <v>30</v>
      </c>
      <c r="I13" s="199">
        <v>156</v>
      </c>
      <c r="J13" s="199">
        <f t="shared" si="4"/>
        <v>126</v>
      </c>
      <c r="K13" s="197" t="s">
        <v>140</v>
      </c>
      <c r="L13" s="93"/>
    </row>
    <row r="14" spans="1:12" ht="15.75" x14ac:dyDescent="0.2">
      <c r="A14" s="9" t="s">
        <v>37</v>
      </c>
      <c r="B14" s="271" t="s">
        <v>27</v>
      </c>
      <c r="C14" s="272"/>
      <c r="D14" s="272"/>
      <c r="E14" s="272"/>
      <c r="F14" s="272"/>
      <c r="G14" s="272"/>
      <c r="H14" s="272"/>
      <c r="I14" s="272"/>
      <c r="J14" s="272"/>
      <c r="K14" s="272"/>
      <c r="L14" s="93"/>
    </row>
    <row r="15" spans="1:12" ht="36.75" customHeight="1" x14ac:dyDescent="0.2">
      <c r="A15" s="10">
        <v>1</v>
      </c>
      <c r="B15" s="192" t="s">
        <v>129</v>
      </c>
      <c r="C15" s="10" t="s">
        <v>23</v>
      </c>
      <c r="D15" s="129">
        <v>0</v>
      </c>
      <c r="E15" s="129">
        <v>0</v>
      </c>
      <c r="F15" s="129">
        <f>E15-D15</f>
        <v>0</v>
      </c>
      <c r="G15" s="129"/>
      <c r="H15" s="211">
        <f>0/1.7</f>
        <v>0</v>
      </c>
      <c r="I15" s="200">
        <v>0</v>
      </c>
      <c r="J15" s="200">
        <f t="shared" ref="J15:J17" si="7">I15-H15</f>
        <v>0</v>
      </c>
      <c r="K15" s="200"/>
      <c r="L15" s="93"/>
    </row>
    <row r="16" spans="1:12" ht="15.75" x14ac:dyDescent="0.2">
      <c r="A16" s="19" t="s">
        <v>20</v>
      </c>
      <c r="B16" s="193" t="s">
        <v>44</v>
      </c>
      <c r="C16" s="21" t="s">
        <v>32</v>
      </c>
      <c r="D16" s="130">
        <v>0</v>
      </c>
      <c r="E16" s="130">
        <v>0</v>
      </c>
      <c r="F16" s="130">
        <f>E16-D16</f>
        <v>0</v>
      </c>
      <c r="G16" s="130"/>
      <c r="H16" s="212">
        <v>0</v>
      </c>
      <c r="I16" s="201">
        <v>0</v>
      </c>
      <c r="J16" s="201">
        <f t="shared" si="7"/>
        <v>0</v>
      </c>
      <c r="K16" s="201"/>
      <c r="L16" s="93"/>
    </row>
    <row r="17" spans="1:16" ht="17.25" customHeight="1" x14ac:dyDescent="0.2">
      <c r="A17" s="22" t="s">
        <v>21</v>
      </c>
      <c r="B17" s="194" t="s">
        <v>45</v>
      </c>
      <c r="C17" s="20" t="s">
        <v>46</v>
      </c>
      <c r="D17" s="131">
        <v>16.64</v>
      </c>
      <c r="E17" s="131">
        <v>16.64</v>
      </c>
      <c r="F17" s="133">
        <f>E17-D17</f>
        <v>0</v>
      </c>
      <c r="G17" s="131"/>
      <c r="H17" s="213">
        <v>1.7</v>
      </c>
      <c r="I17" s="202">
        <v>1.7</v>
      </c>
      <c r="J17" s="202">
        <f t="shared" si="7"/>
        <v>0</v>
      </c>
      <c r="K17" s="202"/>
      <c r="L17" s="93"/>
      <c r="M17" s="117"/>
      <c r="N17" s="117"/>
    </row>
    <row r="18" spans="1:16" ht="15.75" customHeight="1" x14ac:dyDescent="0.2">
      <c r="A18" s="90" t="s">
        <v>38</v>
      </c>
      <c r="B18" s="277" t="s">
        <v>28</v>
      </c>
      <c r="C18" s="278"/>
      <c r="D18" s="278"/>
      <c r="E18" s="278"/>
      <c r="F18" s="278"/>
      <c r="G18" s="278"/>
      <c r="H18" s="278"/>
      <c r="I18" s="278"/>
      <c r="J18" s="278"/>
      <c r="K18" s="278"/>
      <c r="L18" s="93"/>
    </row>
    <row r="19" spans="1:16" ht="54" customHeight="1" x14ac:dyDescent="0.2">
      <c r="A19" s="12" t="s">
        <v>35</v>
      </c>
      <c r="B19" s="91" t="s">
        <v>25</v>
      </c>
      <c r="C19" s="18" t="s">
        <v>30</v>
      </c>
      <c r="D19" s="132">
        <f>D20/D21</f>
        <v>0.28095823373682643</v>
      </c>
      <c r="E19" s="132">
        <f>E20/E21</f>
        <v>0.30618366405168435</v>
      </c>
      <c r="F19" s="132">
        <f>E19-D19</f>
        <v>2.5225430314857911E-2</v>
      </c>
      <c r="G19" s="132"/>
      <c r="H19" s="214" t="s">
        <v>29</v>
      </c>
      <c r="I19" s="203" t="s">
        <v>29</v>
      </c>
      <c r="J19" s="203" t="s">
        <v>29</v>
      </c>
      <c r="K19" s="203"/>
      <c r="L19" s="93"/>
      <c r="O19" s="16"/>
      <c r="P19" s="16"/>
    </row>
    <row r="20" spans="1:16" ht="33.75" customHeight="1" x14ac:dyDescent="0.2">
      <c r="A20" s="12" t="s">
        <v>20</v>
      </c>
      <c r="B20" s="89" t="s">
        <v>47</v>
      </c>
      <c r="C20" s="18" t="s">
        <v>50</v>
      </c>
      <c r="D20" s="128">
        <v>266.0282916045299</v>
      </c>
      <c r="E20" s="128">
        <v>265.39999999999998</v>
      </c>
      <c r="F20" s="128">
        <f>E20-D20</f>
        <v>-0.62829160452992028</v>
      </c>
      <c r="G20" s="128"/>
      <c r="H20" s="215" t="s">
        <v>29</v>
      </c>
      <c r="I20" s="204" t="s">
        <v>29</v>
      </c>
      <c r="J20" s="204" t="s">
        <v>29</v>
      </c>
      <c r="K20" s="204"/>
      <c r="L20" s="93"/>
      <c r="O20" s="16"/>
      <c r="P20" s="16"/>
    </row>
    <row r="21" spans="1:16" ht="15.75" x14ac:dyDescent="0.2">
      <c r="A21" s="11" t="s">
        <v>21</v>
      </c>
      <c r="B21" s="92" t="s">
        <v>48</v>
      </c>
      <c r="C21" s="20" t="s">
        <v>41</v>
      </c>
      <c r="D21" s="133">
        <v>946.860635</v>
      </c>
      <c r="E21" s="133">
        <v>866.8</v>
      </c>
      <c r="F21" s="133">
        <f>E21-D21</f>
        <v>-80.060635000000048</v>
      </c>
      <c r="G21" s="133"/>
      <c r="H21" s="216" t="s">
        <v>29</v>
      </c>
      <c r="I21" s="205" t="s">
        <v>29</v>
      </c>
      <c r="J21" s="205" t="s">
        <v>29</v>
      </c>
      <c r="K21" s="205"/>
      <c r="L21" s="93"/>
      <c r="O21" s="16"/>
      <c r="P21" s="17"/>
    </row>
    <row r="22" spans="1:16" ht="19.5" customHeight="1" x14ac:dyDescent="0.2"/>
  </sheetData>
  <mergeCells count="16">
    <mergeCell ref="D2:K2"/>
    <mergeCell ref="A1:K1"/>
    <mergeCell ref="B2:B5"/>
    <mergeCell ref="A2:A5"/>
    <mergeCell ref="C2:C5"/>
    <mergeCell ref="D3:G3"/>
    <mergeCell ref="H3:K3"/>
    <mergeCell ref="B18:K18"/>
    <mergeCell ref="H4:I4"/>
    <mergeCell ref="J4:J5"/>
    <mergeCell ref="K4:K5"/>
    <mergeCell ref="B7:K7"/>
    <mergeCell ref="B14:K14"/>
    <mergeCell ref="D4:E4"/>
    <mergeCell ref="F4:F5"/>
    <mergeCell ref="G4:G5"/>
  </mergeCells>
  <phoneticPr fontId="1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2022-03-04T03:41:33Z</cp:lastPrinted>
  <dcterms:created xsi:type="dcterms:W3CDTF">1996-10-08T23:32:33Z</dcterms:created>
  <dcterms:modified xsi:type="dcterms:W3CDTF">2024-06-05T22:33:59Z</dcterms:modified>
</cp:coreProperties>
</file>