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90" yWindow="-45" windowWidth="13485" windowHeight="11850" tabRatio="761" activeTab="3"/>
  </bookViews>
  <sheets>
    <sheet name="раздел 1" sheetId="16" r:id="rId1"/>
    <sheet name="раздел 2" sheetId="19" r:id="rId2"/>
    <sheet name="раздел 3" sheetId="17" r:id="rId3"/>
    <sheet name="раздел 4" sheetId="22" r:id="rId4"/>
    <sheet name="раздел 5" sheetId="18" r:id="rId5"/>
  </sheets>
  <definedNames>
    <definedName name="_xlnm.Print_Titles" localSheetId="2">'раздел 3'!$3:$5</definedName>
    <definedName name="_xlnm.Print_Area" localSheetId="1">'раздел 2'!$A$1:$T$30</definedName>
    <definedName name="_xlnm.Print_Area" localSheetId="2">'раздел 3'!$A$1:$I$56</definedName>
    <definedName name="_xlnm.Print_Area" localSheetId="3">'раздел 4'!$A$1:$M$6</definedName>
    <definedName name="_xlnm.Print_Area" localSheetId="4">'раздел 5'!$A$1:$Q$16</definedName>
  </definedNames>
  <calcPr calcId="145621" iterate="1"/>
</workbook>
</file>

<file path=xl/calcChain.xml><?xml version="1.0" encoding="utf-8"?>
<calcChain xmlns="http://schemas.openxmlformats.org/spreadsheetml/2006/main">
  <c r="N16" i="18" l="1"/>
  <c r="N15" i="18"/>
  <c r="M14" i="18"/>
  <c r="N14" i="18" s="1"/>
  <c r="L14" i="18"/>
  <c r="N12" i="18"/>
  <c r="N11" i="18"/>
  <c r="M10" i="18"/>
  <c r="N10" i="18" s="1"/>
  <c r="N9" i="18"/>
  <c r="N8" i="18"/>
  <c r="N7" i="18"/>
  <c r="H36" i="17"/>
  <c r="H35" i="17"/>
  <c r="H34" i="17"/>
  <c r="H33" i="17"/>
  <c r="H32" i="17"/>
  <c r="H31" i="17"/>
  <c r="H30" i="17"/>
  <c r="H29" i="17"/>
  <c r="H28" i="17"/>
  <c r="H27" i="17"/>
  <c r="G37" i="17"/>
  <c r="D37" i="17"/>
  <c r="O26" i="19"/>
  <c r="N26" i="19"/>
  <c r="M26" i="19"/>
  <c r="O23" i="19"/>
  <c r="N23" i="19"/>
  <c r="M23" i="19"/>
  <c r="O22" i="19"/>
  <c r="O21" i="19"/>
  <c r="O20" i="19"/>
  <c r="O19" i="19"/>
  <c r="O18" i="19"/>
  <c r="N18" i="19"/>
  <c r="M18" i="19"/>
  <c r="O15" i="19"/>
  <c r="O12" i="19"/>
  <c r="O11" i="19"/>
  <c r="N11" i="19"/>
  <c r="M11" i="19"/>
  <c r="O9" i="19"/>
  <c r="O8" i="19"/>
  <c r="O14" i="19" s="1"/>
  <c r="O17" i="19" s="1"/>
  <c r="N8" i="19"/>
  <c r="N14" i="19" s="1"/>
  <c r="M8" i="19"/>
  <c r="M14" i="19" s="1"/>
  <c r="N30" i="19" l="1"/>
  <c r="N17" i="19"/>
  <c r="M30" i="19"/>
  <c r="O30" i="19" s="1"/>
  <c r="M17" i="19"/>
  <c r="H25" i="17"/>
  <c r="H22" i="17"/>
  <c r="H23" i="17"/>
  <c r="H24" i="17"/>
  <c r="H21" i="17"/>
  <c r="G26" i="17" l="1"/>
  <c r="D26" i="17"/>
  <c r="G20" i="17"/>
  <c r="D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J16" i="18"/>
  <c r="F16" i="18"/>
  <c r="J15" i="18"/>
  <c r="F15" i="18"/>
  <c r="Q14" i="18"/>
  <c r="P14" i="18"/>
  <c r="I14" i="18"/>
  <c r="H14" i="18"/>
  <c r="D14" i="18"/>
  <c r="F14" i="18" s="1"/>
  <c r="J12" i="18"/>
  <c r="F12" i="18"/>
  <c r="J11" i="18"/>
  <c r="F11" i="18"/>
  <c r="J10" i="18"/>
  <c r="F10" i="18"/>
  <c r="F9" i="18"/>
  <c r="F8" i="18"/>
  <c r="J7" i="18"/>
  <c r="F7" i="18"/>
  <c r="J14" i="18" l="1"/>
  <c r="F18" i="19" l="1"/>
  <c r="E18" i="19"/>
  <c r="O5" i="22" l="1"/>
  <c r="D5" i="22"/>
  <c r="F5" i="22" s="1"/>
  <c r="G5" i="22" s="1"/>
  <c r="H5" i="22" s="1"/>
  <c r="S26" i="19"/>
  <c r="R26" i="19"/>
  <c r="Q26" i="19"/>
  <c r="P26" i="19"/>
  <c r="S23" i="19"/>
  <c r="R23" i="19"/>
  <c r="Q23" i="19"/>
  <c r="P23" i="19"/>
  <c r="S22" i="19"/>
  <c r="S21" i="19"/>
  <c r="S20" i="19"/>
  <c r="S19" i="19"/>
  <c r="R18" i="19"/>
  <c r="Q18" i="19"/>
  <c r="P18" i="19"/>
  <c r="S15" i="19"/>
  <c r="S12" i="19"/>
  <c r="S11" i="19" s="1"/>
  <c r="P12" i="19"/>
  <c r="P11" i="19" s="1"/>
  <c r="R11" i="19"/>
  <c r="Q11" i="19"/>
  <c r="S9" i="19"/>
  <c r="S8" i="19" s="1"/>
  <c r="S14" i="19" s="1"/>
  <c r="S17" i="19" s="1"/>
  <c r="R8" i="19"/>
  <c r="R14" i="19" s="1"/>
  <c r="R30" i="19" s="1"/>
  <c r="Q8" i="19"/>
  <c r="Q14" i="19" s="1"/>
  <c r="Q17" i="19" s="1"/>
  <c r="P8" i="19"/>
  <c r="P30" i="19" s="1"/>
  <c r="D12" i="19"/>
  <c r="S18" i="19" l="1"/>
  <c r="P14" i="19"/>
  <c r="P17" i="19" s="1"/>
  <c r="R17" i="19"/>
  <c r="Q30" i="19"/>
  <c r="S30" i="19" s="1"/>
  <c r="J9" i="18" l="1"/>
  <c r="J8" i="18"/>
  <c r="W26" i="19"/>
  <c r="V26" i="19"/>
  <c r="U26" i="19"/>
  <c r="W23" i="19"/>
  <c r="V23" i="19"/>
  <c r="U23" i="19"/>
  <c r="W22" i="19"/>
  <c r="W21" i="19"/>
  <c r="W20" i="19"/>
  <c r="W19" i="19"/>
  <c r="W18" i="19" s="1"/>
  <c r="V18" i="19"/>
  <c r="U18" i="19"/>
  <c r="W15" i="19"/>
  <c r="V14" i="19"/>
  <c r="V30" i="19" s="1"/>
  <c r="W12" i="19"/>
  <c r="W11" i="19" s="1"/>
  <c r="V11" i="19"/>
  <c r="U11" i="19"/>
  <c r="W9" i="19"/>
  <c r="W8" i="19" s="1"/>
  <c r="W14" i="19" s="1"/>
  <c r="V8" i="19"/>
  <c r="U8" i="19"/>
  <c r="U14" i="19" s="1"/>
  <c r="U6" i="19"/>
  <c r="V6" i="19" s="1"/>
  <c r="W6" i="19" s="1"/>
  <c r="W17" i="19" l="1"/>
  <c r="U17" i="19"/>
  <c r="U30" i="19"/>
  <c r="W30" i="19" s="1"/>
  <c r="V17" i="19"/>
  <c r="F8" i="19" l="1"/>
  <c r="F14" i="19" s="1"/>
  <c r="F17" i="19" s="1"/>
  <c r="G15" i="19"/>
  <c r="G19" i="19"/>
  <c r="G20" i="19"/>
  <c r="G21" i="19"/>
  <c r="G22" i="19"/>
  <c r="F30" i="19" l="1"/>
  <c r="G18" i="19"/>
  <c r="G12" i="19"/>
  <c r="G9" i="19"/>
  <c r="T20" i="19" l="1"/>
  <c r="T26" i="19"/>
  <c r="G26" i="19"/>
  <c r="F26" i="19"/>
  <c r="E26" i="19"/>
  <c r="D26" i="19"/>
  <c r="T23" i="19"/>
  <c r="G23" i="19"/>
  <c r="F23" i="19"/>
  <c r="E23" i="19"/>
  <c r="D23" i="19"/>
  <c r="T22" i="19"/>
  <c r="T21" i="19"/>
  <c r="T19" i="19"/>
  <c r="D18" i="19"/>
  <c r="T15" i="19"/>
  <c r="T12" i="19"/>
  <c r="T11" i="19" s="1"/>
  <c r="G11" i="19"/>
  <c r="F11" i="19"/>
  <c r="E11" i="19"/>
  <c r="T9" i="19"/>
  <c r="T8" i="19" s="1"/>
  <c r="T14" i="19" s="1"/>
  <c r="G8" i="19"/>
  <c r="E8" i="19"/>
  <c r="E14" i="19" s="1"/>
  <c r="E17" i="19" s="1"/>
  <c r="D8" i="19"/>
  <c r="B6" i="19"/>
  <c r="C6" i="19" s="1"/>
  <c r="D6" i="19" s="1"/>
  <c r="E6" i="19" s="1"/>
  <c r="F6" i="19" s="1"/>
  <c r="G6" i="19" s="1"/>
  <c r="H6" i="19" s="1"/>
  <c r="I6" i="19" s="1"/>
  <c r="J6" i="19" s="1"/>
  <c r="K6" i="19" s="1"/>
  <c r="L6" i="19" s="1"/>
  <c r="M6" i="19" s="1"/>
  <c r="N6" i="19" s="1"/>
  <c r="O6" i="19" s="1"/>
  <c r="P6" i="19" s="1"/>
  <c r="Q6" i="19" s="1"/>
  <c r="R6" i="19" s="1"/>
  <c r="S6" i="19" s="1"/>
  <c r="D30" i="19" l="1"/>
  <c r="T30" i="19" s="1"/>
  <c r="E30" i="19"/>
  <c r="G30" i="19" s="1"/>
  <c r="G14" i="19"/>
  <c r="G17" i="19" s="1"/>
  <c r="T18" i="19"/>
  <c r="T17" i="19"/>
  <c r="D11" i="19"/>
  <c r="D14" i="19"/>
  <c r="D17" i="19" s="1"/>
</calcChain>
</file>

<file path=xl/sharedStrings.xml><?xml version="1.0" encoding="utf-8"?>
<sst xmlns="http://schemas.openxmlformats.org/spreadsheetml/2006/main" count="334" uniqueCount="173">
  <si>
    <t>1.</t>
  </si>
  <si>
    <t>2.</t>
  </si>
  <si>
    <t>3.</t>
  </si>
  <si>
    <t>3.1</t>
  </si>
  <si>
    <t>3.2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</si>
  <si>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</si>
  <si>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</si>
  <si>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</si>
  <si>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</si>
  <si>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</si>
  <si>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</si>
  <si>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</si>
  <si>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</si>
  <si>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</si>
  <si>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1.1</t>
  </si>
  <si>
    <t>%</t>
  </si>
  <si>
    <t>1.2</t>
  </si>
  <si>
    <t>2.1</t>
  </si>
  <si>
    <t>ед./км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</si>
  <si>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</si>
  <si>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</si>
  <si>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</si>
  <si>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</si>
  <si>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№    п/п</t>
  </si>
  <si>
    <t xml:space="preserve">Наименование показателей   </t>
  </si>
  <si>
    <t>Единицы измерения</t>
  </si>
  <si>
    <t>куб.м</t>
  </si>
  <si>
    <t>4.</t>
  </si>
  <si>
    <t>5.</t>
  </si>
  <si>
    <t>Объем финансовых потребностей</t>
  </si>
  <si>
    <t>Показатели производственной деятельности</t>
  </si>
  <si>
    <t>Срок реализации мероприятия</t>
  </si>
  <si>
    <t xml:space="preserve"> -</t>
  </si>
  <si>
    <t>ед.</t>
  </si>
  <si>
    <t>2</t>
  </si>
  <si>
    <t>2.2</t>
  </si>
  <si>
    <t>1</t>
  </si>
  <si>
    <t>км</t>
  </si>
  <si>
    <t>I</t>
  </si>
  <si>
    <t>II</t>
  </si>
  <si>
    <t>Значение показателя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</si>
  <si>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</si>
  <si>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</si>
  <si>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</si>
  <si>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</si>
  <si>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тыс.куб.м</t>
  </si>
  <si>
    <t>количество аварий и засоров на канализационных сетях</t>
  </si>
  <si>
    <t>протяженность канализационных сетей</t>
  </si>
  <si>
    <t>показатель надежности и бесперебойности централизованной системы водоотведения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</si>
  <si>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</si>
  <si>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</si>
  <si>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</si>
  <si>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</si>
  <si>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</si>
  <si>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</si>
  <si>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</si>
  <si>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</si>
  <si>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</si>
  <si>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ОТЧЕТ ОБ ИСПОЛНЕНИИ ПРОИЗВОДСТВЕННОЙ ПРОГРАММЫ</t>
  </si>
  <si>
    <t>Раздел 2. Баланс водоотведения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</si>
  <si>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</si>
  <si>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</si>
  <si>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</si>
  <si>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</si>
  <si>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</si>
  <si>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</si>
  <si>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</si>
  <si>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</si>
  <si>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</si>
  <si>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</si>
  <si>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</si>
  <si>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</si>
  <si>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</si>
  <si>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</si>
  <si>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</si>
  <si>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</si>
  <si>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</si>
  <si>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</si>
  <si>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</si>
  <si>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</si>
  <si>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</si>
  <si>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</si>
  <si>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</si>
  <si>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</si>
  <si>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</si>
  <si>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</si>
  <si>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</si>
  <si>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</si>
  <si>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</si>
  <si>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</si>
  <si>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</si>
  <si>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</si>
  <si>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</si>
  <si>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</si>
  <si>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</si>
  <si>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</si>
  <si>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</si>
  <si>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</si>
  <si>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Объем обезвоженного осадка сточных вод</t>
  </si>
  <si>
    <t>Сброшенные воды без очистки</t>
  </si>
  <si>
    <t>ФАКТ</t>
  </si>
  <si>
    <t>сельского</t>
  </si>
  <si>
    <t>городского</t>
  </si>
  <si>
    <t>Руководитель организации</t>
  </si>
  <si>
    <t>(должность)</t>
  </si>
  <si>
    <t>(ФИО, подпись)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</si>
  <si>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</si>
  <si>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</si>
  <si>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</si>
  <si>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</si>
  <si>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</si>
  <si>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</si>
  <si>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</t>
    </r>
  </si>
  <si>
    <t>Замена магистрального трубопровода ВО от УТ-5/1 до ул. Отке, 46-48</t>
  </si>
  <si>
    <t>Замена выпуска ВО от УТ-21д/1 по МКД № 51-53 по ул. Ленина</t>
  </si>
  <si>
    <t>Замена магистрального трубопровода ВО от УТ-5/5 до ул. Полярная, 11</t>
  </si>
  <si>
    <t>Замена выпуска ВО от УТ-27.0/2 по МКД № 26б по ул. Отке</t>
  </si>
  <si>
    <t>Замена выпуска ВО от УТ-1/11 по МКД № 17 по ул. Полярная</t>
  </si>
  <si>
    <t>6.</t>
  </si>
  <si>
    <t>Замена выпуска ВО от УТ-10/1 по МКД № 2-4 по ул. Беринга</t>
  </si>
  <si>
    <t>7.</t>
  </si>
  <si>
    <t>Ремонт трубопроводов водоотведения</t>
  </si>
  <si>
    <t>8.</t>
  </si>
  <si>
    <t>9.</t>
  </si>
  <si>
    <t>3.2. План мероприятий, направленных на улучшение качества очистки сточных вод*</t>
  </si>
  <si>
    <t>Срок реализации мероприятия, лет</t>
  </si>
  <si>
    <t>* План мероприятий, направленных на улучшение качества очистки сточных воды, организацией не представлен</t>
  </si>
  <si>
    <t>3.3. План мероприятий по энергосбережению и повышению энергетической эффективности *</t>
  </si>
  <si>
    <t>* План мероприятий по энергосбережению и повышению энергетической эффективности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</si>
  <si>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</si>
  <si>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</si>
  <si>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ПЛАН</t>
  </si>
  <si>
    <t>Отклонение 
(- не использовано, + перерасход)</t>
  </si>
  <si>
    <t>Причины отклонения</t>
  </si>
  <si>
    <t xml:space="preserve">Отклонение </t>
  </si>
  <si>
    <t>Магистраль от УТ-21/7 до УТ-17/7</t>
  </si>
  <si>
    <t>2019 год.</t>
  </si>
  <si>
    <t>Магистраль от УТ-18/7 до УТ-14.2/7</t>
  </si>
  <si>
    <t>Магистраль канализации от УТ-18/7 до УТ-14.2/7</t>
  </si>
  <si>
    <t>Трасса Ул. Отке 33 - ул. Отке 33б</t>
  </si>
  <si>
    <t>Магистраль ул. Южная 17 - Муз. Школа, от УТ 5а/11 до УТ 1/11</t>
  </si>
  <si>
    <t>10.</t>
  </si>
  <si>
    <t>11.</t>
  </si>
  <si>
    <t>12.</t>
  </si>
  <si>
    <t>13.</t>
  </si>
  <si>
    <t>14.</t>
  </si>
  <si>
    <t>Изготовление рабочей сметной документации Трубопровод холодного водоснабжения от УТ-19/7 до УТ-14,1в/7 в г.Анадырь</t>
  </si>
  <si>
    <t>Ремонт системы водоотведения, замена спутника системы водоотведения на греющий кабель ул. Строителей, 16</t>
  </si>
  <si>
    <t>Работы по ремонту изоляции инженерной системы водоотведения МКД ул.Ленина д.43</t>
  </si>
  <si>
    <t xml:space="preserve">Работы по установку перемычек на радиаторы системы отопления в МКД по адресу Отке,43 </t>
  </si>
  <si>
    <t>Работы по демантажу и прокладке сетей водоотведения МКД ул.Энергетиков, д.3</t>
  </si>
  <si>
    <t xml:space="preserve">Работы по изоляции трубопроводов водоотведения матами прошивными в МКД ул.Энергетиков, д.3 </t>
  </si>
  <si>
    <t xml:space="preserve">Работы по монтажу питающего кабеля и окожуховки сталью оцинкованной трубопроводов водоотведения в МКД ул. Энергетиков, д.3 </t>
  </si>
  <si>
    <t xml:space="preserve">работы предусмотрены скорректированным от 27.09.19г. «Планом мероприятий по подготовке систем жизнеобеспечения города и МКД к зимнему периоду 2019-2020 гг.» </t>
  </si>
  <si>
    <t>расходы ошибочно отнесены бухгалтерией организации на водоотведение</t>
  </si>
  <si>
    <t>обслуживающая организация рекомендовала проведение данных работ для бесперебойного функционирования инженерных сетей жилого фонда</t>
  </si>
  <si>
    <t>Рост по показателю надежности и бесперебойности связан с увеличением   количества аварий и засоров на канализационных сетях. Данные вносятся в Оперативный журнал диспетчера УТО и РТС. Дополнительного актирования или составления иных форм технической документации не производится.</t>
  </si>
  <si>
    <t xml:space="preserve">работы не предусмотрены скорректированным от 27.09.19г. «Планом мероприятий по подготовке систем жизнеобеспечения города и МКД к зимнему периоду 2019-2020 гг.» </t>
  </si>
  <si>
    <t>Замена магистрального трубопровода ВО ул. Ленина 36а - ул. Ленина 26  УТ-33/1 до УТ-35а/1</t>
  </si>
  <si>
    <t>Депонян Р.А.</t>
  </si>
  <si>
    <t>в сфере водоотведения за 2019-2021 годы</t>
  </si>
  <si>
    <t xml:space="preserve">Замена магистрального трубопровода ВО от УТ-5/5 до здания Водоканала по ул. Полярная, 18 </t>
  </si>
  <si>
    <t>Замена выпуска ВО от УТ-9/1 по МКД № 41 по ул. Отке</t>
  </si>
  <si>
    <t>Замена выпуска ВО от УТ-10/1 по МКД № 43 по ул. Отке</t>
  </si>
  <si>
    <t>Замена выпуска ВО от УТ-7/1 по МКД № 37 по ул. Отке</t>
  </si>
  <si>
    <t>Ремонт спутников для обогрева трубы сточной канализации в МБДОУ д/с Олененок</t>
  </si>
  <si>
    <t>Замена магистральных сетей водоотведения от МКД № 46 ул. Ленина УТ-21в1др1 до магистрали МКД № 53 ул. Ленина УТ-21адр1</t>
  </si>
  <si>
    <t xml:space="preserve">Замена магистральных сетей водоотведения до ЦТП-11 </t>
  </si>
  <si>
    <t>Замена магистральных сетей водоотведения от МКД № 2 по ул Береговая 2А</t>
  </si>
  <si>
    <t>Замена трубопровода водоотведения от УТ-19/1 до УТ-21/1 (район МКД № 48 ул.Ленина)</t>
  </si>
  <si>
    <t>новые паспорта</t>
  </si>
  <si>
    <t>Мероприятия предусмотрены планом мерприятий по подготовке систем жизнеобеспечения города и МКД к зимнему приоду 2021-2022гг</t>
  </si>
  <si>
    <t>разработка сметной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</si>
</sst>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00"/>
    <numFmt numFmtId="166" formatCode="#,##0.0"/>
    <numFmt numFmtId="167" formatCode="#,##0.000"/>
  </numFmts>
  <fonts count="1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0" applyFont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164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4" fontId="1" fillId="0" borderId="1" xfId="1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/>
    </xf>
    <xf numFmtId="0" fontId="10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5" fillId="0" borderId="0" xfId="4" applyFont="1"/>
    <xf numFmtId="0" fontId="1" fillId="0" borderId="1" xfId="1" applyFont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4" applyFont="1"/>
    <xf numFmtId="0" fontId="1" fillId="0" borderId="0" xfId="1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7" fillId="0" borderId="1" xfId="0" applyFont="1" applyBorder="1"/>
    <xf numFmtId="0" fontId="14" fillId="0" borderId="4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4" applyFont="1" applyBorder="1"/>
    <xf numFmtId="0" fontId="5" fillId="0" borderId="0" xfId="4" applyFont="1" applyAlignment="1">
      <alignment horizontal="center"/>
    </xf>
    <xf numFmtId="0" fontId="9" fillId="0" borderId="8" xfId="0" applyFont="1" applyFill="1" applyBorder="1" applyAlignment="1"/>
    <xf numFmtId="0" fontId="12" fillId="0" borderId="0" xfId="1" applyFont="1" applyFill="1" applyAlignment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12" fillId="0" borderId="15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6" fontId="7" fillId="0" borderId="6" xfId="0" applyNumberFormat="1" applyFont="1" applyFill="1" applyBorder="1" applyAlignment="1">
      <alignment horizontal="center" vertical="top" wrapText="1"/>
    </xf>
    <xf numFmtId="166" fontId="7" fillId="0" borderId="23" xfId="0" applyNumberFormat="1" applyFont="1" applyFill="1" applyBorder="1" applyAlignment="1">
      <alignment horizontal="center" vertical="top" wrapText="1"/>
    </xf>
    <xf numFmtId="166" fontId="7" fillId="0" borderId="24" xfId="0" applyNumberFormat="1" applyFont="1" applyFill="1" applyBorder="1" applyAlignment="1">
      <alignment horizontal="center" vertical="top" wrapText="1"/>
    </xf>
    <xf numFmtId="166" fontId="7" fillId="0" borderId="21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6" fontId="12" fillId="0" borderId="15" xfId="0" applyNumberFormat="1" applyFont="1" applyFill="1" applyBorder="1" applyAlignment="1">
      <alignment horizontal="center" vertical="center" wrapText="1"/>
    </xf>
    <xf numFmtId="166" fontId="12" fillId="0" borderId="25" xfId="0" applyNumberFormat="1" applyFont="1" applyFill="1" applyBorder="1" applyAlignment="1">
      <alignment horizontal="center" vertical="center" wrapText="1"/>
    </xf>
    <xf numFmtId="166" fontId="12" fillId="0" borderId="26" xfId="0" applyNumberFormat="1" applyFont="1" applyFill="1" applyBorder="1" applyAlignment="1">
      <alignment horizontal="center" vertical="center" wrapText="1"/>
    </xf>
    <xf numFmtId="166" fontId="12" fillId="0" borderId="27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left" vertical="top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166" fontId="7" fillId="0" borderId="26" xfId="0" applyNumberFormat="1" applyFont="1" applyFill="1" applyBorder="1" applyAlignment="1">
      <alignment horizontal="center" vertical="center" wrapText="1"/>
    </xf>
    <xf numFmtId="166" fontId="7" fillId="0" borderId="27" xfId="0" applyNumberFormat="1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6" fontId="12" fillId="0" borderId="28" xfId="0" applyNumberFormat="1" applyFont="1" applyFill="1" applyBorder="1" applyAlignment="1">
      <alignment horizontal="center" vertical="center" wrapText="1"/>
    </xf>
    <xf numFmtId="166" fontId="12" fillId="0" borderId="29" xfId="0" applyNumberFormat="1" applyFont="1" applyFill="1" applyBorder="1" applyAlignment="1">
      <alignment horizontal="center" vertical="center" wrapText="1"/>
    </xf>
    <xf numFmtId="166" fontId="12" fillId="0" borderId="21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28" xfId="0" applyNumberFormat="1" applyFont="1" applyFill="1" applyBorder="1" applyAlignment="1">
      <alignment horizontal="center" vertical="center" wrapText="1"/>
    </xf>
    <xf numFmtId="166" fontId="7" fillId="0" borderId="29" xfId="0" applyNumberFormat="1" applyFont="1" applyFill="1" applyBorder="1" applyAlignment="1">
      <alignment horizontal="center" vertical="center" wrapText="1"/>
    </xf>
    <xf numFmtId="166" fontId="7" fillId="0" borderId="21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left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6" fontId="12" fillId="0" borderId="30" xfId="0" applyNumberFormat="1" applyFont="1" applyFill="1" applyBorder="1" applyAlignment="1">
      <alignment horizontal="center" vertical="center" wrapText="1"/>
    </xf>
    <xf numFmtId="166" fontId="12" fillId="0" borderId="31" xfId="0" applyNumberFormat="1" applyFont="1" applyFill="1" applyBorder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/>
    <xf numFmtId="166" fontId="7" fillId="0" borderId="1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top" wrapText="1"/>
    </xf>
    <xf numFmtId="166" fontId="12" fillId="0" borderId="16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6" fontId="12" fillId="0" borderId="3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/>
    <xf numFmtId="164" fontId="1" fillId="0" borderId="2" xfId="1" applyNumberFormat="1" applyFont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top"/>
    </xf>
    <xf numFmtId="164" fontId="1" fillId="0" borderId="6" xfId="1" applyNumberFormat="1" applyFont="1" applyBorder="1" applyAlignment="1">
      <alignment horizontal="center" vertical="center" wrapText="1"/>
    </xf>
    <xf numFmtId="49" fontId="1" fillId="0" borderId="35" xfId="1" applyNumberFormat="1" applyFont="1" applyFill="1" applyBorder="1" applyAlignment="1">
      <alignment horizontal="center" vertical="top"/>
    </xf>
    <xf numFmtId="0" fontId="7" fillId="0" borderId="35" xfId="1" applyFont="1" applyBorder="1" applyAlignment="1">
      <alignment horizontal="center" vertical="center" wrapText="1"/>
    </xf>
    <xf numFmtId="0" fontId="1" fillId="0" borderId="1" xfId="1" applyFont="1" applyBorder="1"/>
    <xf numFmtId="0" fontId="1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justify" wrapText="1"/>
    </xf>
    <xf numFmtId="1" fontId="1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justify" wrapText="1"/>
    </xf>
    <xf numFmtId="1" fontId="1" fillId="0" borderId="4" xfId="0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justify" wrapText="1"/>
    </xf>
    <xf numFmtId="3" fontId="1" fillId="0" borderId="9" xfId="1" applyNumberFormat="1" applyFont="1" applyBorder="1" applyAlignment="1"/>
    <xf numFmtId="0" fontId="1" fillId="0" borderId="38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2" borderId="10" xfId="1" applyFont="1" applyFill="1" applyBorder="1" applyAlignment="1">
      <alignment horizontal="left" vertical="center" wrapText="1"/>
    </xf>
    <xf numFmtId="0" fontId="1" fillId="0" borderId="39" xfId="1" applyFont="1" applyBorder="1" applyAlignment="1">
      <alignment horizontal="left" vertical="center" wrapText="1"/>
    </xf>
    <xf numFmtId="0" fontId="1" fillId="2" borderId="37" xfId="1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 wrapText="1"/>
    </xf>
    <xf numFmtId="0" fontId="7" fillId="0" borderId="36" xfId="0" applyFont="1" applyBorder="1"/>
    <xf numFmtId="164" fontId="1" fillId="0" borderId="38" xfId="1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7" xfId="0" applyFont="1" applyBorder="1"/>
    <xf numFmtId="0" fontId="1" fillId="2" borderId="15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7" fillId="0" borderId="3" xfId="0" applyFont="1" applyBorder="1"/>
    <xf numFmtId="0" fontId="6" fillId="0" borderId="1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3" xfId="0" applyFont="1" applyBorder="1"/>
    <xf numFmtId="0" fontId="7" fillId="0" borderId="0" xfId="0" applyFont="1" applyBorder="1"/>
    <xf numFmtId="0" fontId="1" fillId="0" borderId="13" xfId="0" applyFont="1" applyBorder="1"/>
    <xf numFmtId="0" fontId="1" fillId="0" borderId="0" xfId="0" applyFont="1" applyBorder="1"/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7" fillId="0" borderId="40" xfId="1" applyFont="1" applyBorder="1" applyAlignment="1">
      <alignment vertical="center" wrapText="1"/>
    </xf>
    <xf numFmtId="0" fontId="7" fillId="0" borderId="16" xfId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9" fontId="1" fillId="0" borderId="6" xfId="1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3" applyFont="1" applyBorder="1" applyAlignment="1">
      <alignment vertical="center" wrapText="1"/>
    </xf>
    <xf numFmtId="0" fontId="6" fillId="0" borderId="12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2" fontId="5" fillId="0" borderId="2" xfId="2" applyNumberFormat="1" applyFont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7" fontId="7" fillId="0" borderId="28" xfId="0" applyNumberFormat="1" applyFont="1" applyFill="1" applyBorder="1" applyAlignment="1">
      <alignment horizontal="center" vertical="center" wrapText="1"/>
    </xf>
    <xf numFmtId="167" fontId="7" fillId="0" borderId="29" xfId="0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49" fontId="1" fillId="0" borderId="35" xfId="1" applyNumberFormat="1" applyFont="1" applyFill="1" applyBorder="1" applyAlignment="1">
      <alignment horizontal="center" vertical="center"/>
    </xf>
    <xf numFmtId="0" fontId="1" fillId="2" borderId="39" xfId="1" applyFont="1" applyFill="1" applyBorder="1" applyAlignment="1">
      <alignment horizontal="left" vertical="center" wrapText="1"/>
    </xf>
    <xf numFmtId="0" fontId="1" fillId="2" borderId="35" xfId="1" applyFont="1" applyFill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2" borderId="37" xfId="1" applyNumberFormat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164" fontId="1" fillId="0" borderId="10" xfId="1" applyNumberFormat="1" applyFont="1" applyFill="1" applyBorder="1" applyAlignment="1">
      <alignment horizontal="center" vertical="center" wrapText="1"/>
    </xf>
    <xf numFmtId="164" fontId="1" fillId="0" borderId="37" xfId="1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 shrinkToFit="1"/>
    </xf>
    <xf numFmtId="0" fontId="7" fillId="7" borderId="9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4" borderId="34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 wrapText="1" shrinkToFit="1"/>
    </xf>
    <xf numFmtId="0" fontId="7" fillId="4" borderId="32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32" xfId="0" applyFont="1" applyFill="1" applyBorder="1" applyAlignment="1">
      <alignment horizontal="center" vertical="center" wrapText="1" shrinkToFit="1"/>
    </xf>
    <xf numFmtId="0" fontId="7" fillId="5" borderId="34" xfId="0" applyFont="1" applyFill="1" applyBorder="1" applyAlignment="1">
      <alignment horizontal="center" vertical="center" wrapText="1" shrinkToFit="1"/>
    </xf>
    <xf numFmtId="0" fontId="7" fillId="5" borderId="8" xfId="0" applyFont="1" applyFill="1" applyBorder="1" applyAlignment="1">
      <alignment horizontal="center" vertical="center" wrapText="1" shrinkToFit="1"/>
    </xf>
    <xf numFmtId="0" fontId="7" fillId="5" borderId="32" xfId="0" applyFont="1" applyFill="1" applyBorder="1" applyAlignment="1">
      <alignment horizontal="center" vertical="center" wrapText="1" shrinkToFit="1"/>
    </xf>
    <xf numFmtId="0" fontId="7" fillId="6" borderId="34" xfId="0" applyFont="1" applyFill="1" applyBorder="1" applyAlignment="1">
      <alignment horizontal="center" vertical="center" wrapText="1" shrinkToFit="1"/>
    </xf>
    <xf numFmtId="0" fontId="7" fillId="6" borderId="8" xfId="0" applyFont="1" applyFill="1" applyBorder="1" applyAlignment="1">
      <alignment horizontal="center" vertical="center" wrapText="1" shrinkToFit="1"/>
    </xf>
    <xf numFmtId="0" fontId="7" fillId="6" borderId="32" xfId="0" applyFont="1" applyFill="1" applyBorder="1" applyAlignment="1">
      <alignment horizontal="center" vertical="center" wrapText="1" shrinkToFit="1"/>
    </xf>
    <xf numFmtId="0" fontId="7" fillId="0" borderId="14" xfId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 wrapText="1"/>
    </xf>
    <xf numFmtId="0" fontId="1" fillId="0" borderId="20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" fillId="0" borderId="18" xfId="1" applyFont="1" applyBorder="1" applyAlignment="1">
      <alignment horizontal="left" wrapText="1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</cellXfs>
  <cellStyles count="9">
    <cellStyle name="Обычный" xfId="0" builtinId="0"/>
    <cellStyle name="Обычный 2_ООО Тепловая компания (печора)" xfId="1"/>
    <cellStyle name="Обычный 3" xfId="5"/>
    <cellStyle name="Обычный 5" xfId="2"/>
    <cellStyle name="Обычный_PP_PitWater" xfId="4"/>
    <cellStyle name="Процентный 2" xfId="7"/>
    <cellStyle name="Процентный 4" xfId="6"/>
    <cellStyle name="Стиль 1" xf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A11" sqref="A11:B13"/>
    </sheetView>
  </sheetViews>
  <sheetFormatPr defaultColWidth="9.140625" defaultRowHeight="15.75" x14ac:dyDescent="0.25"/>
  <cols>
    <col min="1" max="1" width="51.28515625" style="30" customWidth="1"/>
    <col min="2" max="2" width="69.42578125" style="30" customWidth="1"/>
    <col min="3" max="3" width="7" style="30" customWidth="1"/>
    <col min="4" max="4" width="6.7109375" style="30" customWidth="1"/>
    <col min="5" max="16384" width="9.140625" style="30"/>
  </cols>
  <sheetData>
    <row r="1" spans="1:2" s="27" customFormat="1" ht="18.75" x14ac:dyDescent="0.3">
      <c r="A1" s="202" t="s">
        <v>58</v>
      </c>
      <c r="B1" s="202"/>
    </row>
    <row r="2" spans="1:2" s="27" customFormat="1" ht="18" customHeight="1" x14ac:dyDescent="0.3">
      <c r="A2" s="203" t="s">
        <v>160</v>
      </c>
      <c r="B2" s="203"/>
    </row>
    <row r="3" spans="1:2" s="27" customFormat="1" ht="18.75" x14ac:dyDescent="0.3">
      <c r="A3" s="204"/>
      <c r="B3" s="205"/>
    </row>
    <row r="4" spans="1:2" s="27" customFormat="1" ht="18.75" x14ac:dyDescent="0.3">
      <c r="A4" s="206" t="s">
        <v>49</v>
      </c>
      <c r="B4" s="206"/>
    </row>
    <row r="5" spans="1:2" ht="26.25" customHeight="1" x14ac:dyDescent="0.25">
      <c r="A5" s="28" t="s">
        <v>50</v>
      </c>
      <c r="B5" s="29" t="s">
        <v>56</v>
      </c>
    </row>
    <row r="6" spans="1:2" ht="30.75" customHeight="1" x14ac:dyDescent="0.25">
      <c r="A6" s="28" t="s">
        <v>51</v>
      </c>
      <c r="B6" s="31" t="s">
        <v>57</v>
      </c>
    </row>
    <row r="7" spans="1:2" ht="37.5" customHeight="1" x14ac:dyDescent="0.25">
      <c r="A7" s="28" t="s">
        <v>52</v>
      </c>
      <c r="B7" s="31" t="s">
        <v>53</v>
      </c>
    </row>
    <row r="8" spans="1:2" ht="29.25" customHeight="1" x14ac:dyDescent="0.25">
      <c r="A8" s="28" t="s">
        <v>54</v>
      </c>
      <c r="B8" s="29" t="s">
        <v>55</v>
      </c>
    </row>
    <row r="9" spans="1:2" s="34" customFormat="1" x14ac:dyDescent="0.25">
      <c r="A9" s="32"/>
      <c r="B9" s="33"/>
    </row>
    <row r="11" spans="1:2" x14ac:dyDescent="0.25">
      <c r="A11" s="42" t="s">
        <v>103</v>
      </c>
      <c r="B11" s="42" t="s">
        <v>159</v>
      </c>
    </row>
    <row r="12" spans="1:2" x14ac:dyDescent="0.25">
      <c r="A12" s="43" t="s">
        <v>104</v>
      </c>
      <c r="B12" s="43" t="s">
        <v>105</v>
      </c>
    </row>
    <row r="20" spans="1:3" x14ac:dyDescent="0.25">
      <c r="C20" s="35"/>
    </row>
    <row r="22" spans="1:3" x14ac:dyDescent="0.25">
      <c r="C22" s="36"/>
    </row>
    <row r="25" spans="1:3" s="34" customFormat="1" x14ac:dyDescent="0.25">
      <c r="A25" s="30"/>
      <c r="B25" s="30"/>
      <c r="C25" s="30"/>
    </row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35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8" sqref="L28"/>
    </sheetView>
  </sheetViews>
  <sheetFormatPr defaultColWidth="9.140625" defaultRowHeight="15" x14ac:dyDescent="0.25"/>
  <cols>
    <col min="1" max="1" width="6.85546875" style="46" customWidth="1"/>
    <col min="2" max="2" width="45.7109375" style="46" customWidth="1"/>
    <col min="3" max="3" width="15.140625" style="46" customWidth="1"/>
    <col min="4" max="4" width="13.5703125" style="46" customWidth="1"/>
    <col min="5" max="7" width="15.7109375" style="46" customWidth="1"/>
    <col min="8" max="11" width="12.28515625" style="46" customWidth="1"/>
    <col min="12" max="15" width="11.5703125" style="46" customWidth="1"/>
    <col min="16" max="23" width="11.5703125" style="46" hidden="1" customWidth="1"/>
    <col min="24" max="24" width="23.42578125" style="46" customWidth="1"/>
    <col min="25" max="31" width="12.140625" style="46" customWidth="1"/>
    <col min="32" max="16384" width="9.140625" style="46"/>
  </cols>
  <sheetData>
    <row r="1" spans="1:24" ht="18.75" x14ac:dyDescent="0.3">
      <c r="A1" s="44" t="s">
        <v>59</v>
      </c>
      <c r="B1" s="45"/>
      <c r="C1" s="45"/>
      <c r="D1" s="45"/>
      <c r="E1" s="45"/>
      <c r="F1" s="45"/>
      <c r="G1" s="45"/>
    </row>
    <row r="2" spans="1:24" ht="20.25" customHeight="1" x14ac:dyDescent="0.25">
      <c r="A2" s="213" t="s">
        <v>23</v>
      </c>
      <c r="B2" s="213" t="s">
        <v>24</v>
      </c>
      <c r="C2" s="213" t="s">
        <v>25</v>
      </c>
      <c r="D2" s="211" t="s">
        <v>30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  <c r="X2" s="97"/>
    </row>
    <row r="3" spans="1:24" ht="17.25" customHeight="1" x14ac:dyDescent="0.25">
      <c r="A3" s="214"/>
      <c r="B3" s="214"/>
      <c r="C3" s="214"/>
      <c r="D3" s="216" t="s">
        <v>106</v>
      </c>
      <c r="E3" s="217"/>
      <c r="F3" s="217"/>
      <c r="G3" s="218"/>
      <c r="H3" s="220" t="s">
        <v>107</v>
      </c>
      <c r="I3" s="221"/>
      <c r="J3" s="221"/>
      <c r="K3" s="222"/>
      <c r="L3" s="223" t="s">
        <v>108</v>
      </c>
      <c r="M3" s="224"/>
      <c r="N3" s="224"/>
      <c r="O3" s="225"/>
      <c r="P3" s="226" t="s">
        <v>109</v>
      </c>
      <c r="Q3" s="227"/>
      <c r="R3" s="227"/>
      <c r="S3" s="228"/>
      <c r="T3" s="209" t="s">
        <v>110</v>
      </c>
      <c r="U3" s="209"/>
      <c r="V3" s="209"/>
      <c r="W3" s="210"/>
      <c r="X3" s="97"/>
    </row>
    <row r="4" spans="1:24" x14ac:dyDescent="0.25">
      <c r="A4" s="214"/>
      <c r="B4" s="214"/>
      <c r="C4" s="214"/>
      <c r="D4" s="47" t="s">
        <v>60</v>
      </c>
      <c r="E4" s="207" t="s">
        <v>61</v>
      </c>
      <c r="F4" s="208"/>
      <c r="G4" s="219"/>
      <c r="H4" s="47" t="s">
        <v>60</v>
      </c>
      <c r="I4" s="207" t="s">
        <v>61</v>
      </c>
      <c r="J4" s="208"/>
      <c r="K4" s="219"/>
      <c r="L4" s="47" t="s">
        <v>60</v>
      </c>
      <c r="M4" s="207" t="s">
        <v>61</v>
      </c>
      <c r="N4" s="208"/>
      <c r="O4" s="219"/>
      <c r="P4" s="47" t="s">
        <v>60</v>
      </c>
      <c r="Q4" s="207" t="s">
        <v>61</v>
      </c>
      <c r="R4" s="208"/>
      <c r="S4" s="219"/>
      <c r="T4" s="47" t="s">
        <v>60</v>
      </c>
      <c r="U4" s="207" t="s">
        <v>61</v>
      </c>
      <c r="V4" s="208"/>
      <c r="W4" s="208"/>
      <c r="X4" s="97"/>
    </row>
    <row r="5" spans="1:24" ht="21.75" customHeight="1" x14ac:dyDescent="0.25">
      <c r="A5" s="215"/>
      <c r="B5" s="215"/>
      <c r="C5" s="215"/>
      <c r="D5" s="47" t="s">
        <v>62</v>
      </c>
      <c r="E5" s="47" t="s">
        <v>63</v>
      </c>
      <c r="F5" s="47" t="s">
        <v>64</v>
      </c>
      <c r="G5" s="47" t="s">
        <v>62</v>
      </c>
      <c r="H5" s="47" t="s">
        <v>62</v>
      </c>
      <c r="I5" s="47" t="s">
        <v>63</v>
      </c>
      <c r="J5" s="47" t="s">
        <v>64</v>
      </c>
      <c r="K5" s="47" t="s">
        <v>62</v>
      </c>
      <c r="L5" s="47" t="s">
        <v>62</v>
      </c>
      <c r="M5" s="47" t="s">
        <v>63</v>
      </c>
      <c r="N5" s="47" t="s">
        <v>64</v>
      </c>
      <c r="O5" s="47" t="s">
        <v>62</v>
      </c>
      <c r="P5" s="47" t="s">
        <v>62</v>
      </c>
      <c r="Q5" s="47" t="s">
        <v>63</v>
      </c>
      <c r="R5" s="47" t="s">
        <v>64</v>
      </c>
      <c r="S5" s="47" t="s">
        <v>62</v>
      </c>
      <c r="T5" s="47" t="s">
        <v>62</v>
      </c>
      <c r="U5" s="47" t="s">
        <v>63</v>
      </c>
      <c r="V5" s="47" t="s">
        <v>64</v>
      </c>
      <c r="W5" s="91" t="s">
        <v>62</v>
      </c>
      <c r="X5" s="97"/>
    </row>
    <row r="6" spans="1:24" x14ac:dyDescent="0.25">
      <c r="A6" s="48">
        <v>1</v>
      </c>
      <c r="B6" s="48">
        <f>A6+1</f>
        <v>2</v>
      </c>
      <c r="C6" s="48">
        <f t="shared" ref="C6:G6" si="0">B6+1</f>
        <v>3</v>
      </c>
      <c r="D6" s="48">
        <f t="shared" si="0"/>
        <v>4</v>
      </c>
      <c r="E6" s="48">
        <f t="shared" si="0"/>
        <v>5</v>
      </c>
      <c r="F6" s="48">
        <f t="shared" si="0"/>
        <v>6</v>
      </c>
      <c r="G6" s="48">
        <f t="shared" si="0"/>
        <v>7</v>
      </c>
      <c r="H6" s="48">
        <f t="shared" ref="H6" si="1">G6+1</f>
        <v>8</v>
      </c>
      <c r="I6" s="48">
        <f t="shared" ref="I6" si="2">H6+1</f>
        <v>9</v>
      </c>
      <c r="J6" s="48">
        <f t="shared" ref="J6" si="3">I6+1</f>
        <v>10</v>
      </c>
      <c r="K6" s="48">
        <f t="shared" ref="K6" si="4">J6+1</f>
        <v>11</v>
      </c>
      <c r="L6" s="48">
        <f t="shared" ref="L6" si="5">K6+1</f>
        <v>12</v>
      </c>
      <c r="M6" s="48">
        <f t="shared" ref="M6" si="6">L6+1</f>
        <v>13</v>
      </c>
      <c r="N6" s="48">
        <f t="shared" ref="N6" si="7">M6+1</f>
        <v>14</v>
      </c>
      <c r="O6" s="48">
        <f t="shared" ref="O6" si="8">N6+1</f>
        <v>15</v>
      </c>
      <c r="P6" s="48">
        <f t="shared" ref="P6" si="9">O6+1</f>
        <v>16</v>
      </c>
      <c r="Q6" s="48">
        <f t="shared" ref="Q6" si="10">P6+1</f>
        <v>17</v>
      </c>
      <c r="R6" s="48">
        <f t="shared" ref="R6" si="11">Q6+1</f>
        <v>18</v>
      </c>
      <c r="S6" s="48">
        <f t="shared" ref="S6" si="12">R6+1</f>
        <v>19</v>
      </c>
      <c r="T6" s="49">
        <v>12</v>
      </c>
      <c r="U6" s="48">
        <f t="shared" ref="U6" si="13">T6+1</f>
        <v>13</v>
      </c>
      <c r="V6" s="48">
        <f t="shared" ref="V6" si="14">U6+1</f>
        <v>14</v>
      </c>
      <c r="W6" s="48">
        <f t="shared" ref="W6" si="15">V6+1</f>
        <v>15</v>
      </c>
      <c r="X6" s="97"/>
    </row>
    <row r="7" spans="1:24" x14ac:dyDescent="0.25">
      <c r="A7" s="50" t="s">
        <v>0</v>
      </c>
      <c r="B7" s="51" t="s">
        <v>65</v>
      </c>
      <c r="C7" s="52"/>
      <c r="D7" s="53"/>
      <c r="E7" s="54"/>
      <c r="F7" s="55"/>
      <c r="G7" s="56"/>
      <c r="H7" s="53"/>
      <c r="I7" s="54"/>
      <c r="J7" s="55"/>
      <c r="K7" s="56"/>
      <c r="L7" s="53"/>
      <c r="M7" s="54"/>
      <c r="N7" s="55"/>
      <c r="O7" s="56"/>
      <c r="P7" s="53"/>
      <c r="Q7" s="54"/>
      <c r="R7" s="55"/>
      <c r="S7" s="56"/>
      <c r="T7" s="53"/>
      <c r="U7" s="54"/>
      <c r="V7" s="55"/>
      <c r="W7" s="92"/>
      <c r="X7" s="97"/>
    </row>
    <row r="8" spans="1:24" ht="28.5" x14ac:dyDescent="0.25">
      <c r="A8" s="50" t="s">
        <v>66</v>
      </c>
      <c r="B8" s="51" t="s">
        <v>67</v>
      </c>
      <c r="C8" s="57" t="s">
        <v>26</v>
      </c>
      <c r="D8" s="58">
        <f t="shared" ref="D8:T8" si="16">D9+D10</f>
        <v>1101116.594</v>
      </c>
      <c r="E8" s="59">
        <f t="shared" si="16"/>
        <v>503613.09899999999</v>
      </c>
      <c r="F8" s="60">
        <f>F9+F10</f>
        <v>439845.984</v>
      </c>
      <c r="G8" s="61">
        <f t="shared" si="16"/>
        <v>943459.08299999998</v>
      </c>
      <c r="H8" s="58">
        <v>1054554.024</v>
      </c>
      <c r="I8" s="59">
        <v>543457.23800000001</v>
      </c>
      <c r="J8" s="60">
        <v>469589.98100000003</v>
      </c>
      <c r="K8" s="61">
        <v>1013047.219</v>
      </c>
      <c r="L8" s="58">
        <v>1054554.024</v>
      </c>
      <c r="M8" s="59">
        <f t="shared" ref="M8" si="17">M9+M10</f>
        <v>525073.50800000003</v>
      </c>
      <c r="N8" s="60">
        <f>N9+N10</f>
        <v>468699.37900000002</v>
      </c>
      <c r="O8" s="61">
        <f t="shared" ref="O8" si="18">O9+O10</f>
        <v>993772.8870000001</v>
      </c>
      <c r="P8" s="58">
        <f t="shared" ref="P8:Q8" si="19">P9+P10</f>
        <v>0</v>
      </c>
      <c r="Q8" s="59">
        <f t="shared" si="19"/>
        <v>0</v>
      </c>
      <c r="R8" s="60">
        <f>R9+R10</f>
        <v>0</v>
      </c>
      <c r="S8" s="61">
        <f t="shared" ref="S8" si="20">S9+S10</f>
        <v>0</v>
      </c>
      <c r="T8" s="58">
        <f t="shared" si="16"/>
        <v>1054554.024</v>
      </c>
      <c r="U8" s="59">
        <f t="shared" ref="U8" si="21">U9+U10</f>
        <v>0</v>
      </c>
      <c r="V8" s="60">
        <f>V9+V10</f>
        <v>0</v>
      </c>
      <c r="W8" s="93">
        <f t="shared" ref="W8" si="22">W9+W10</f>
        <v>0</v>
      </c>
      <c r="X8" s="97"/>
    </row>
    <row r="9" spans="1:24" x14ac:dyDescent="0.25">
      <c r="A9" s="62" t="s">
        <v>68</v>
      </c>
      <c r="B9" s="63" t="s">
        <v>69</v>
      </c>
      <c r="C9" s="57" t="s">
        <v>26</v>
      </c>
      <c r="D9" s="64">
        <v>1101116.594</v>
      </c>
      <c r="E9" s="65">
        <v>503613.09899999999</v>
      </c>
      <c r="F9" s="66">
        <v>439845.984</v>
      </c>
      <c r="G9" s="67">
        <f>SUM(E9:F9)</f>
        <v>943459.08299999998</v>
      </c>
      <c r="H9" s="64">
        <v>1054554.024</v>
      </c>
      <c r="I9" s="65">
        <v>543457.23800000001</v>
      </c>
      <c r="J9" s="66">
        <v>469589.98100000003</v>
      </c>
      <c r="K9" s="67">
        <v>1013047.219</v>
      </c>
      <c r="L9" s="64">
        <v>1054554.024</v>
      </c>
      <c r="M9" s="65">
        <v>525073.50800000003</v>
      </c>
      <c r="N9" s="66">
        <v>468699.37900000002</v>
      </c>
      <c r="O9" s="67">
        <f>SUM(M9:N9)</f>
        <v>993772.8870000001</v>
      </c>
      <c r="P9" s="64"/>
      <c r="Q9" s="65"/>
      <c r="R9" s="66"/>
      <c r="S9" s="67">
        <f>SUM(Q9:R9)</f>
        <v>0</v>
      </c>
      <c r="T9" s="64">
        <f>H9</f>
        <v>1054554.024</v>
      </c>
      <c r="U9" s="65"/>
      <c r="V9" s="66"/>
      <c r="W9" s="94">
        <f>SUM(U9:V9)</f>
        <v>0</v>
      </c>
      <c r="X9" s="97"/>
    </row>
    <row r="10" spans="1:24" x14ac:dyDescent="0.25">
      <c r="A10" s="62" t="s">
        <v>70</v>
      </c>
      <c r="B10" s="63" t="s">
        <v>71</v>
      </c>
      <c r="C10" s="57" t="s">
        <v>26</v>
      </c>
      <c r="D10" s="64"/>
      <c r="E10" s="65"/>
      <c r="F10" s="66"/>
      <c r="G10" s="67">
        <v>0</v>
      </c>
      <c r="H10" s="64"/>
      <c r="I10" s="65"/>
      <c r="J10" s="66"/>
      <c r="K10" s="67"/>
      <c r="L10" s="64"/>
      <c r="M10" s="65"/>
      <c r="N10" s="66"/>
      <c r="O10" s="67">
        <v>0</v>
      </c>
      <c r="P10" s="64"/>
      <c r="Q10" s="65"/>
      <c r="R10" s="66"/>
      <c r="S10" s="67">
        <v>0</v>
      </c>
      <c r="T10" s="64"/>
      <c r="U10" s="65"/>
      <c r="V10" s="66"/>
      <c r="W10" s="94">
        <v>0</v>
      </c>
      <c r="X10" s="97"/>
    </row>
    <row r="11" spans="1:24" x14ac:dyDescent="0.25">
      <c r="A11" s="50" t="s">
        <v>72</v>
      </c>
      <c r="B11" s="51" t="s">
        <v>73</v>
      </c>
      <c r="C11" s="57" t="s">
        <v>26</v>
      </c>
      <c r="D11" s="68">
        <f t="shared" ref="D11:T11" si="23">D12+D13</f>
        <v>1101116.594</v>
      </c>
      <c r="E11" s="69">
        <f t="shared" si="23"/>
        <v>503605.734</v>
      </c>
      <c r="F11" s="70">
        <f t="shared" si="23"/>
        <v>439845.984</v>
      </c>
      <c r="G11" s="71">
        <f t="shared" si="23"/>
        <v>943451.71799999999</v>
      </c>
      <c r="H11" s="68">
        <v>1054554.024</v>
      </c>
      <c r="I11" s="69">
        <v>543457.23800000001</v>
      </c>
      <c r="J11" s="70">
        <v>469589.98100000003</v>
      </c>
      <c r="K11" s="71">
        <v>1013047.219</v>
      </c>
      <c r="L11" s="68">
        <v>1054554.024</v>
      </c>
      <c r="M11" s="69">
        <f t="shared" ref="M11:O11" si="24">M12+M13</f>
        <v>525073.50800000003</v>
      </c>
      <c r="N11" s="70">
        <f t="shared" si="24"/>
        <v>468699.37900000002</v>
      </c>
      <c r="O11" s="71">
        <f t="shared" si="24"/>
        <v>993772.8870000001</v>
      </c>
      <c r="P11" s="68">
        <f t="shared" ref="P11:S11" si="25">P12+P13</f>
        <v>0</v>
      </c>
      <c r="Q11" s="69">
        <f t="shared" si="25"/>
        <v>0</v>
      </c>
      <c r="R11" s="70">
        <f t="shared" si="25"/>
        <v>0</v>
      </c>
      <c r="S11" s="71">
        <f t="shared" si="25"/>
        <v>0</v>
      </c>
      <c r="T11" s="68">
        <f t="shared" si="23"/>
        <v>1054554.024</v>
      </c>
      <c r="U11" s="69">
        <f t="shared" ref="U11:W11" si="26">U12+U13</f>
        <v>0</v>
      </c>
      <c r="V11" s="70">
        <f t="shared" si="26"/>
        <v>0</v>
      </c>
      <c r="W11" s="95">
        <f t="shared" si="26"/>
        <v>0</v>
      </c>
      <c r="X11" s="97"/>
    </row>
    <row r="12" spans="1:24" x14ac:dyDescent="0.25">
      <c r="A12" s="62" t="s">
        <v>74</v>
      </c>
      <c r="B12" s="63" t="s">
        <v>75</v>
      </c>
      <c r="C12" s="57" t="s">
        <v>26</v>
      </c>
      <c r="D12" s="72">
        <f>D9</f>
        <v>1101116.594</v>
      </c>
      <c r="E12" s="65">
        <v>503605.734</v>
      </c>
      <c r="F12" s="66">
        <v>439845.984</v>
      </c>
      <c r="G12" s="67">
        <f>SUM(E12:F12)</f>
        <v>943451.71799999999</v>
      </c>
      <c r="H12" s="72">
        <v>1054554.024</v>
      </c>
      <c r="I12" s="65">
        <v>543457.23800000001</v>
      </c>
      <c r="J12" s="66">
        <v>469589.98100000003</v>
      </c>
      <c r="K12" s="67">
        <v>1013047.219</v>
      </c>
      <c r="L12" s="72">
        <v>1054554.024</v>
      </c>
      <c r="M12" s="65">
        <v>525073.50800000003</v>
      </c>
      <c r="N12" s="66">
        <v>468699.37900000002</v>
      </c>
      <c r="O12" s="67">
        <f>SUM(M12:N12)</f>
        <v>993772.8870000001</v>
      </c>
      <c r="P12" s="72">
        <f>P9</f>
        <v>0</v>
      </c>
      <c r="Q12" s="65"/>
      <c r="R12" s="66"/>
      <c r="S12" s="67">
        <f>SUM(Q12:R12)</f>
        <v>0</v>
      </c>
      <c r="T12" s="72">
        <f>H12</f>
        <v>1054554.024</v>
      </c>
      <c r="U12" s="65"/>
      <c r="V12" s="66"/>
      <c r="W12" s="94">
        <f>SUM(U12:V12)</f>
        <v>0</v>
      </c>
      <c r="X12" s="97"/>
    </row>
    <row r="13" spans="1:24" x14ac:dyDescent="0.25">
      <c r="A13" s="62" t="s">
        <v>76</v>
      </c>
      <c r="B13" s="63" t="s">
        <v>77</v>
      </c>
      <c r="C13" s="57" t="s">
        <v>26</v>
      </c>
      <c r="D13" s="72"/>
      <c r="E13" s="73"/>
      <c r="F13" s="74"/>
      <c r="G13" s="75">
        <v>0</v>
      </c>
      <c r="H13" s="72"/>
      <c r="I13" s="73"/>
      <c r="J13" s="74"/>
      <c r="K13" s="75"/>
      <c r="L13" s="72">
        <v>0</v>
      </c>
      <c r="M13" s="73"/>
      <c r="N13" s="74"/>
      <c r="O13" s="75">
        <v>0</v>
      </c>
      <c r="P13" s="72"/>
      <c r="Q13" s="73"/>
      <c r="R13" s="74"/>
      <c r="S13" s="75">
        <v>0</v>
      </c>
      <c r="T13" s="72"/>
      <c r="U13" s="73"/>
      <c r="V13" s="74"/>
      <c r="W13" s="90">
        <v>0</v>
      </c>
      <c r="X13" s="97"/>
    </row>
    <row r="14" spans="1:24" ht="28.5" x14ac:dyDescent="0.25">
      <c r="A14" s="50" t="s">
        <v>78</v>
      </c>
      <c r="B14" s="51" t="s">
        <v>79</v>
      </c>
      <c r="C14" s="57" t="s">
        <v>26</v>
      </c>
      <c r="D14" s="68">
        <f t="shared" ref="D14:T14" si="27">D8</f>
        <v>1101116.594</v>
      </c>
      <c r="E14" s="69">
        <f>E8</f>
        <v>503613.09899999999</v>
      </c>
      <c r="F14" s="70">
        <f>F8</f>
        <v>439845.984</v>
      </c>
      <c r="G14" s="71">
        <f>G8</f>
        <v>943459.08299999998</v>
      </c>
      <c r="H14" s="68">
        <v>1054554.024</v>
      </c>
      <c r="I14" s="69">
        <v>543457.23800000001</v>
      </c>
      <c r="J14" s="70">
        <v>469589.98100000003</v>
      </c>
      <c r="K14" s="71">
        <v>1013047.219</v>
      </c>
      <c r="L14" s="68">
        <v>1054554.024</v>
      </c>
      <c r="M14" s="69">
        <f t="shared" ref="M14" si="28">M8</f>
        <v>525073.50800000003</v>
      </c>
      <c r="N14" s="70">
        <f>N8</f>
        <v>468699.37900000002</v>
      </c>
      <c r="O14" s="71">
        <f>O8</f>
        <v>993772.8870000001</v>
      </c>
      <c r="P14" s="68">
        <f t="shared" ref="P14:Q14" si="29">P8</f>
        <v>0</v>
      </c>
      <c r="Q14" s="69">
        <f t="shared" si="29"/>
        <v>0</v>
      </c>
      <c r="R14" s="70">
        <f>R8</f>
        <v>0</v>
      </c>
      <c r="S14" s="71">
        <f>S8</f>
        <v>0</v>
      </c>
      <c r="T14" s="68">
        <f t="shared" si="27"/>
        <v>1054554.024</v>
      </c>
      <c r="U14" s="69">
        <f t="shared" ref="U14" si="30">U8</f>
        <v>0</v>
      </c>
      <c r="V14" s="70">
        <f>V8</f>
        <v>0</v>
      </c>
      <c r="W14" s="95">
        <f>W8</f>
        <v>0</v>
      </c>
      <c r="X14" s="97"/>
    </row>
    <row r="15" spans="1:24" x14ac:dyDescent="0.25">
      <c r="A15" s="62" t="s">
        <v>80</v>
      </c>
      <c r="B15" s="63" t="s">
        <v>81</v>
      </c>
      <c r="C15" s="57" t="s">
        <v>26</v>
      </c>
      <c r="D15" s="72">
        <v>14039.8</v>
      </c>
      <c r="E15" s="73">
        <v>5385.0529999999999</v>
      </c>
      <c r="F15" s="74">
        <v>4927.4390000000003</v>
      </c>
      <c r="G15" s="75">
        <f>E15+F15</f>
        <v>10312.492</v>
      </c>
      <c r="H15" s="72">
        <v>45085.805999999997</v>
      </c>
      <c r="I15" s="73">
        <v>5529.1220000000003</v>
      </c>
      <c r="J15" s="74">
        <v>5962.3159999999998</v>
      </c>
      <c r="K15" s="75">
        <v>11491.438</v>
      </c>
      <c r="L15" s="72">
        <v>45085.805999999997</v>
      </c>
      <c r="M15" s="73">
        <v>5404.8649999999998</v>
      </c>
      <c r="N15" s="74">
        <v>4186.5659999999998</v>
      </c>
      <c r="O15" s="75">
        <f>M15+N15</f>
        <v>9591.4310000000005</v>
      </c>
      <c r="P15" s="72"/>
      <c r="Q15" s="73"/>
      <c r="R15" s="74"/>
      <c r="S15" s="75">
        <f>Q15+R15</f>
        <v>0</v>
      </c>
      <c r="T15" s="72">
        <f>H15</f>
        <v>45085.805999999997</v>
      </c>
      <c r="U15" s="73"/>
      <c r="V15" s="74"/>
      <c r="W15" s="90">
        <f>U15+V15</f>
        <v>0</v>
      </c>
      <c r="X15" s="97"/>
    </row>
    <row r="16" spans="1:24" x14ac:dyDescent="0.25">
      <c r="A16" s="62" t="s">
        <v>82</v>
      </c>
      <c r="B16" s="63" t="s">
        <v>83</v>
      </c>
      <c r="C16" s="57" t="s">
        <v>26</v>
      </c>
      <c r="D16" s="72"/>
      <c r="E16" s="73"/>
      <c r="F16" s="74"/>
      <c r="G16" s="75">
        <v>0</v>
      </c>
      <c r="H16" s="72"/>
      <c r="I16" s="73"/>
      <c r="J16" s="74"/>
      <c r="K16" s="75"/>
      <c r="L16" s="72">
        <v>0</v>
      </c>
      <c r="M16" s="73"/>
      <c r="N16" s="74"/>
      <c r="O16" s="75">
        <v>0</v>
      </c>
      <c r="P16" s="72"/>
      <c r="Q16" s="73"/>
      <c r="R16" s="74"/>
      <c r="S16" s="75">
        <v>0</v>
      </c>
      <c r="T16" s="72"/>
      <c r="U16" s="73"/>
      <c r="V16" s="74"/>
      <c r="W16" s="90">
        <v>0</v>
      </c>
      <c r="X16" s="97"/>
    </row>
    <row r="17" spans="1:27" x14ac:dyDescent="0.25">
      <c r="A17" s="62" t="s">
        <v>84</v>
      </c>
      <c r="B17" s="51" t="s">
        <v>85</v>
      </c>
      <c r="C17" s="57" t="s">
        <v>26</v>
      </c>
      <c r="D17" s="68">
        <f t="shared" ref="D17:T17" si="31">D14-D15-D16</f>
        <v>1087076.794</v>
      </c>
      <c r="E17" s="69">
        <f>E14-E15-E16</f>
        <v>498228.04599999997</v>
      </c>
      <c r="F17" s="70">
        <f>F14-F15-F16</f>
        <v>434918.54499999998</v>
      </c>
      <c r="G17" s="71">
        <f>G14-G15-G16</f>
        <v>933146.59100000001</v>
      </c>
      <c r="H17" s="68">
        <v>1009468.218</v>
      </c>
      <c r="I17" s="69">
        <v>537928.11600000004</v>
      </c>
      <c r="J17" s="70">
        <v>463627.66500000004</v>
      </c>
      <c r="K17" s="71">
        <v>1001555.7810000001</v>
      </c>
      <c r="L17" s="68">
        <v>1009468.218</v>
      </c>
      <c r="M17" s="69">
        <f>M14-M15-M16</f>
        <v>519668.64300000004</v>
      </c>
      <c r="N17" s="70">
        <f>N14-N15-N16</f>
        <v>464512.81300000002</v>
      </c>
      <c r="O17" s="71">
        <f t="shared" ref="O17" si="32">O14-O15-O16</f>
        <v>984181.45600000012</v>
      </c>
      <c r="P17" s="68">
        <f t="shared" ref="P17:Q17" si="33">P14-P15-P16</f>
        <v>0</v>
      </c>
      <c r="Q17" s="69">
        <f t="shared" si="33"/>
        <v>0</v>
      </c>
      <c r="R17" s="70">
        <f>R14-R15-R16</f>
        <v>0</v>
      </c>
      <c r="S17" s="71">
        <f t="shared" ref="S17" si="34">S14-S15-S16</f>
        <v>0</v>
      </c>
      <c r="T17" s="68">
        <f t="shared" si="31"/>
        <v>1009468.218</v>
      </c>
      <c r="U17" s="69">
        <f>U14-U15-U16</f>
        <v>0</v>
      </c>
      <c r="V17" s="70">
        <f>V14-V15-V16</f>
        <v>0</v>
      </c>
      <c r="W17" s="95">
        <f t="shared" ref="W17" si="35">W14-W15-W16</f>
        <v>0</v>
      </c>
      <c r="X17" s="97"/>
    </row>
    <row r="18" spans="1:27" x14ac:dyDescent="0.25">
      <c r="A18" s="62" t="s">
        <v>86</v>
      </c>
      <c r="B18" s="63" t="s">
        <v>87</v>
      </c>
      <c r="C18" s="57" t="s">
        <v>26</v>
      </c>
      <c r="D18" s="72">
        <f t="shared" ref="D18:T18" si="36">D19+D20</f>
        <v>777634.79999999993</v>
      </c>
      <c r="E18" s="76">
        <f>E19+E20</f>
        <v>344257.96600000001</v>
      </c>
      <c r="F18" s="74">
        <f>F19+F20</f>
        <v>306746.33100000001</v>
      </c>
      <c r="G18" s="77">
        <f t="shared" ref="G18" si="37">G19+G20</f>
        <v>651004.29700000002</v>
      </c>
      <c r="H18" s="72">
        <v>713315.60800000001</v>
      </c>
      <c r="I18" s="76">
        <v>375071.35800000001</v>
      </c>
      <c r="J18" s="74">
        <v>333395.636</v>
      </c>
      <c r="K18" s="77">
        <v>708466.99400000006</v>
      </c>
      <c r="L18" s="72">
        <v>713315.60800000001</v>
      </c>
      <c r="M18" s="76">
        <f>M19+M20</f>
        <v>364575.56200000003</v>
      </c>
      <c r="N18" s="74">
        <f t="shared" ref="N18:O18" si="38">N19+N20</f>
        <v>340723.36800000002</v>
      </c>
      <c r="O18" s="77">
        <f t="shared" si="38"/>
        <v>705298.93000000017</v>
      </c>
      <c r="P18" s="72">
        <f t="shared" ref="P18" si="39">P19+P20</f>
        <v>0</v>
      </c>
      <c r="Q18" s="76">
        <f>Q19+Q20</f>
        <v>0</v>
      </c>
      <c r="R18" s="74">
        <f t="shared" ref="R18:S18" si="40">R19+R20</f>
        <v>0</v>
      </c>
      <c r="S18" s="77">
        <f t="shared" si="40"/>
        <v>0</v>
      </c>
      <c r="T18" s="72">
        <f t="shared" si="36"/>
        <v>713315.60800000001</v>
      </c>
      <c r="U18" s="76">
        <f>U19+U20</f>
        <v>0</v>
      </c>
      <c r="V18" s="74">
        <f t="shared" ref="V18:W18" si="41">V19+V20</f>
        <v>0</v>
      </c>
      <c r="W18" s="90">
        <f t="shared" si="41"/>
        <v>0</v>
      </c>
      <c r="X18" s="97"/>
    </row>
    <row r="19" spans="1:27" x14ac:dyDescent="0.25">
      <c r="A19" s="62"/>
      <c r="B19" s="78" t="s">
        <v>102</v>
      </c>
      <c r="C19" s="57" t="s">
        <v>26</v>
      </c>
      <c r="D19" s="72">
        <v>750417.6</v>
      </c>
      <c r="E19" s="73">
        <v>331197.01500000001</v>
      </c>
      <c r="F19" s="74">
        <v>296101.27799999999</v>
      </c>
      <c r="G19" s="75">
        <f t="shared" ref="G19:G21" si="42">E19+F19</f>
        <v>627298.29300000006</v>
      </c>
      <c r="H19" s="72">
        <v>688349.57799999998</v>
      </c>
      <c r="I19" s="73">
        <v>362762.85700000002</v>
      </c>
      <c r="J19" s="74">
        <v>322443.79100000003</v>
      </c>
      <c r="K19" s="75">
        <v>685206.64800000004</v>
      </c>
      <c r="L19" s="72">
        <v>688349.57799999998</v>
      </c>
      <c r="M19" s="73">
        <v>352654.53</v>
      </c>
      <c r="N19" s="74">
        <v>328651.41100000002</v>
      </c>
      <c r="O19" s="75">
        <f t="shared" ref="O19:O21" si="43">M19+N19</f>
        <v>681305.94100000011</v>
      </c>
      <c r="P19" s="72"/>
      <c r="Q19" s="73"/>
      <c r="R19" s="74"/>
      <c r="S19" s="75">
        <f t="shared" ref="S19:S21" si="44">Q19+R19</f>
        <v>0</v>
      </c>
      <c r="T19" s="72">
        <f>H19</f>
        <v>688349.57799999998</v>
      </c>
      <c r="U19" s="73"/>
      <c r="V19" s="74"/>
      <c r="W19" s="90">
        <f t="shared" ref="W19:W21" si="45">U19+V19</f>
        <v>0</v>
      </c>
      <c r="X19" s="97"/>
    </row>
    <row r="20" spans="1:27" x14ac:dyDescent="0.25">
      <c r="A20" s="62"/>
      <c r="B20" s="78" t="s">
        <v>101</v>
      </c>
      <c r="C20" s="57" t="s">
        <v>26</v>
      </c>
      <c r="D20" s="72">
        <v>27217.200000000001</v>
      </c>
      <c r="E20" s="73">
        <v>13060.950999999999</v>
      </c>
      <c r="F20" s="74">
        <v>10645.053</v>
      </c>
      <c r="G20" s="75">
        <f t="shared" si="42"/>
        <v>23706.004000000001</v>
      </c>
      <c r="H20" s="72">
        <v>24966.03</v>
      </c>
      <c r="I20" s="73">
        <v>12308.501</v>
      </c>
      <c r="J20" s="74">
        <v>10951.844999999999</v>
      </c>
      <c r="K20" s="75">
        <v>23260.345999999998</v>
      </c>
      <c r="L20" s="72">
        <v>24966.03</v>
      </c>
      <c r="M20" s="73">
        <v>11921.031999999999</v>
      </c>
      <c r="N20" s="74">
        <v>12071.957</v>
      </c>
      <c r="O20" s="75">
        <f t="shared" si="43"/>
        <v>23992.989000000001</v>
      </c>
      <c r="P20" s="72"/>
      <c r="Q20" s="73"/>
      <c r="R20" s="74"/>
      <c r="S20" s="75">
        <f t="shared" si="44"/>
        <v>0</v>
      </c>
      <c r="T20" s="72">
        <f>H20</f>
        <v>24966.03</v>
      </c>
      <c r="U20" s="73"/>
      <c r="V20" s="74"/>
      <c r="W20" s="90">
        <f t="shared" si="45"/>
        <v>0</v>
      </c>
      <c r="X20" s="97"/>
    </row>
    <row r="21" spans="1:27" x14ac:dyDescent="0.25">
      <c r="A21" s="62" t="s">
        <v>88</v>
      </c>
      <c r="B21" s="63" t="s">
        <v>89</v>
      </c>
      <c r="C21" s="57" t="s">
        <v>26</v>
      </c>
      <c r="D21" s="72">
        <v>168385.9</v>
      </c>
      <c r="E21" s="73">
        <v>104549.717</v>
      </c>
      <c r="F21" s="74">
        <v>82197.884000000005</v>
      </c>
      <c r="G21" s="75">
        <f t="shared" si="42"/>
        <v>186747.60100000002</v>
      </c>
      <c r="H21" s="72">
        <v>162259.022</v>
      </c>
      <c r="I21" s="168">
        <v>93924.411999999997</v>
      </c>
      <c r="J21" s="169">
        <v>78553.606</v>
      </c>
      <c r="K21" s="75">
        <v>172478.01799999998</v>
      </c>
      <c r="L21" s="72">
        <v>162259.022</v>
      </c>
      <c r="M21" s="73">
        <v>69782.034</v>
      </c>
      <c r="N21" s="74">
        <v>72808.451000000001</v>
      </c>
      <c r="O21" s="75">
        <f t="shared" si="43"/>
        <v>142590.48499999999</v>
      </c>
      <c r="P21" s="72"/>
      <c r="Q21" s="73"/>
      <c r="R21" s="74"/>
      <c r="S21" s="75">
        <f t="shared" si="44"/>
        <v>0</v>
      </c>
      <c r="T21" s="72">
        <f>H21</f>
        <v>162259.022</v>
      </c>
      <c r="U21" s="73"/>
      <c r="V21" s="74"/>
      <c r="W21" s="90">
        <f t="shared" si="45"/>
        <v>0</v>
      </c>
      <c r="X21" s="97"/>
    </row>
    <row r="22" spans="1:27" x14ac:dyDescent="0.25">
      <c r="A22" s="62" t="s">
        <v>90</v>
      </c>
      <c r="B22" s="63" t="s">
        <v>91</v>
      </c>
      <c r="C22" s="57" t="s">
        <v>26</v>
      </c>
      <c r="D22" s="72">
        <v>141056.09299999999</v>
      </c>
      <c r="E22" s="73">
        <v>49420.362999999998</v>
      </c>
      <c r="F22" s="74">
        <v>45974.33</v>
      </c>
      <c r="G22" s="75">
        <f>E22+F22</f>
        <v>95394.692999999999</v>
      </c>
      <c r="H22" s="72">
        <v>133893.58799999999</v>
      </c>
      <c r="I22" s="168">
        <v>68932.346000000005</v>
      </c>
      <c r="J22" s="169">
        <v>51678.423000000003</v>
      </c>
      <c r="K22" s="75">
        <v>120610.769</v>
      </c>
      <c r="L22" s="72">
        <v>133893.58799999999</v>
      </c>
      <c r="M22" s="73">
        <v>85311.047000000006</v>
      </c>
      <c r="N22" s="74">
        <v>50980.993000000002</v>
      </c>
      <c r="O22" s="75">
        <f>M22+N22</f>
        <v>136292.04</v>
      </c>
      <c r="P22" s="72"/>
      <c r="Q22" s="73"/>
      <c r="R22" s="74"/>
      <c r="S22" s="75">
        <f>Q22+R22</f>
        <v>0</v>
      </c>
      <c r="T22" s="72">
        <f>H22</f>
        <v>133893.58799999999</v>
      </c>
      <c r="U22" s="73"/>
      <c r="V22" s="74"/>
      <c r="W22" s="90">
        <f>U22+V22</f>
        <v>0</v>
      </c>
      <c r="X22" s="97"/>
    </row>
    <row r="23" spans="1:27" x14ac:dyDescent="0.25">
      <c r="A23" s="50" t="s">
        <v>1</v>
      </c>
      <c r="B23" s="51" t="s">
        <v>92</v>
      </c>
      <c r="C23" s="57" t="s">
        <v>26</v>
      </c>
      <c r="D23" s="72">
        <f t="shared" ref="D23:T23" si="46">D24+D25</f>
        <v>0</v>
      </c>
      <c r="E23" s="73">
        <f t="shared" si="46"/>
        <v>0</v>
      </c>
      <c r="F23" s="74">
        <f t="shared" si="46"/>
        <v>0</v>
      </c>
      <c r="G23" s="75">
        <f t="shared" si="46"/>
        <v>0</v>
      </c>
      <c r="H23" s="72">
        <v>0</v>
      </c>
      <c r="I23" s="73">
        <v>0</v>
      </c>
      <c r="J23" s="74">
        <v>0</v>
      </c>
      <c r="K23" s="75">
        <v>0</v>
      </c>
      <c r="L23" s="72">
        <v>0</v>
      </c>
      <c r="M23" s="73">
        <f t="shared" ref="M23:O23" si="47">M24+M25</f>
        <v>0</v>
      </c>
      <c r="N23" s="74">
        <f t="shared" si="47"/>
        <v>0</v>
      </c>
      <c r="O23" s="75">
        <f t="shared" si="47"/>
        <v>0</v>
      </c>
      <c r="P23" s="72">
        <f t="shared" ref="P23:S23" si="48">P24+P25</f>
        <v>0</v>
      </c>
      <c r="Q23" s="73">
        <f t="shared" si="48"/>
        <v>0</v>
      </c>
      <c r="R23" s="74">
        <f t="shared" si="48"/>
        <v>0</v>
      </c>
      <c r="S23" s="75">
        <f t="shared" si="48"/>
        <v>0</v>
      </c>
      <c r="T23" s="72">
        <f t="shared" si="46"/>
        <v>0</v>
      </c>
      <c r="U23" s="73">
        <f t="shared" ref="U23:W23" si="49">U24+U25</f>
        <v>0</v>
      </c>
      <c r="V23" s="74">
        <f t="shared" si="49"/>
        <v>0</v>
      </c>
      <c r="W23" s="90">
        <f t="shared" si="49"/>
        <v>0</v>
      </c>
      <c r="X23" s="97"/>
    </row>
    <row r="24" spans="1:27" x14ac:dyDescent="0.25">
      <c r="A24" s="57" t="s">
        <v>17</v>
      </c>
      <c r="B24" s="79" t="s">
        <v>93</v>
      </c>
      <c r="C24" s="57" t="s">
        <v>26</v>
      </c>
      <c r="D24" s="72"/>
      <c r="E24" s="73"/>
      <c r="F24" s="74"/>
      <c r="G24" s="75">
        <v>0</v>
      </c>
      <c r="H24" s="72"/>
      <c r="I24" s="73"/>
      <c r="J24" s="74"/>
      <c r="K24" s="75"/>
      <c r="L24" s="72">
        <v>0</v>
      </c>
      <c r="M24" s="73"/>
      <c r="N24" s="74"/>
      <c r="O24" s="75">
        <v>0</v>
      </c>
      <c r="P24" s="72"/>
      <c r="Q24" s="73"/>
      <c r="R24" s="74"/>
      <c r="S24" s="75">
        <v>0</v>
      </c>
      <c r="T24" s="72"/>
      <c r="U24" s="73"/>
      <c r="V24" s="74"/>
      <c r="W24" s="90">
        <v>0</v>
      </c>
      <c r="X24" s="97"/>
    </row>
    <row r="25" spans="1:27" x14ac:dyDescent="0.25">
      <c r="A25" s="57" t="s">
        <v>35</v>
      </c>
      <c r="B25" s="63" t="s">
        <v>94</v>
      </c>
      <c r="C25" s="57" t="s">
        <v>26</v>
      </c>
      <c r="D25" s="72"/>
      <c r="E25" s="73"/>
      <c r="F25" s="74"/>
      <c r="G25" s="75">
        <v>0</v>
      </c>
      <c r="H25" s="72"/>
      <c r="I25" s="73"/>
      <c r="J25" s="74"/>
      <c r="K25" s="75"/>
      <c r="L25" s="72">
        <v>0</v>
      </c>
      <c r="M25" s="73"/>
      <c r="N25" s="74"/>
      <c r="O25" s="75">
        <v>0</v>
      </c>
      <c r="P25" s="72"/>
      <c r="Q25" s="73"/>
      <c r="R25" s="74"/>
      <c r="S25" s="75">
        <v>0</v>
      </c>
      <c r="T25" s="72"/>
      <c r="U25" s="73"/>
      <c r="V25" s="74"/>
      <c r="W25" s="90">
        <v>0</v>
      </c>
      <c r="X25" s="97"/>
    </row>
    <row r="26" spans="1:27" ht="28.5" x14ac:dyDescent="0.25">
      <c r="A26" s="80" t="s">
        <v>2</v>
      </c>
      <c r="B26" s="51" t="s">
        <v>95</v>
      </c>
      <c r="C26" s="57" t="s">
        <v>26</v>
      </c>
      <c r="D26" s="72">
        <f t="shared" ref="D26:T26" si="50">D27+D28</f>
        <v>0</v>
      </c>
      <c r="E26" s="73">
        <f t="shared" si="50"/>
        <v>0</v>
      </c>
      <c r="F26" s="74">
        <f t="shared" si="50"/>
        <v>0</v>
      </c>
      <c r="G26" s="75">
        <f t="shared" si="50"/>
        <v>0</v>
      </c>
      <c r="H26" s="72">
        <v>0</v>
      </c>
      <c r="I26" s="73">
        <v>0</v>
      </c>
      <c r="J26" s="74">
        <v>0</v>
      </c>
      <c r="K26" s="75">
        <v>0</v>
      </c>
      <c r="L26" s="72">
        <v>0</v>
      </c>
      <c r="M26" s="73">
        <f t="shared" ref="M26:O26" si="51">M27+M28</f>
        <v>0</v>
      </c>
      <c r="N26" s="74">
        <f t="shared" si="51"/>
        <v>0</v>
      </c>
      <c r="O26" s="75">
        <f t="shared" si="51"/>
        <v>0</v>
      </c>
      <c r="P26" s="72">
        <f t="shared" ref="P26:S26" si="52">P27+P28</f>
        <v>0</v>
      </c>
      <c r="Q26" s="73">
        <f t="shared" si="52"/>
        <v>0</v>
      </c>
      <c r="R26" s="74">
        <f t="shared" si="52"/>
        <v>0</v>
      </c>
      <c r="S26" s="75">
        <f t="shared" si="52"/>
        <v>0</v>
      </c>
      <c r="T26" s="72">
        <f t="shared" si="50"/>
        <v>0</v>
      </c>
      <c r="U26" s="73">
        <f t="shared" ref="U26:W26" si="53">U27+U28</f>
        <v>0</v>
      </c>
      <c r="V26" s="74">
        <f t="shared" si="53"/>
        <v>0</v>
      </c>
      <c r="W26" s="90">
        <f t="shared" si="53"/>
        <v>0</v>
      </c>
      <c r="X26" s="97"/>
    </row>
    <row r="27" spans="1:27" x14ac:dyDescent="0.25">
      <c r="A27" s="57" t="s">
        <v>3</v>
      </c>
      <c r="B27" s="63" t="s">
        <v>96</v>
      </c>
      <c r="C27" s="57" t="s">
        <v>26</v>
      </c>
      <c r="D27" s="72"/>
      <c r="E27" s="73"/>
      <c r="F27" s="74"/>
      <c r="G27" s="75">
        <v>0</v>
      </c>
      <c r="H27" s="72"/>
      <c r="I27" s="73"/>
      <c r="J27" s="74"/>
      <c r="K27" s="75"/>
      <c r="L27" s="72">
        <v>0</v>
      </c>
      <c r="M27" s="73"/>
      <c r="N27" s="74"/>
      <c r="O27" s="75">
        <v>0</v>
      </c>
      <c r="P27" s="72"/>
      <c r="Q27" s="73"/>
      <c r="R27" s="74"/>
      <c r="S27" s="75">
        <v>0</v>
      </c>
      <c r="T27" s="72"/>
      <c r="U27" s="73"/>
      <c r="V27" s="74"/>
      <c r="W27" s="90">
        <v>0</v>
      </c>
      <c r="X27" s="97"/>
    </row>
    <row r="28" spans="1:27" ht="30" x14ac:dyDescent="0.25">
      <c r="A28" s="57" t="s">
        <v>4</v>
      </c>
      <c r="B28" s="63" t="s">
        <v>97</v>
      </c>
      <c r="C28" s="57" t="s">
        <v>26</v>
      </c>
      <c r="D28" s="72"/>
      <c r="E28" s="73"/>
      <c r="F28" s="74"/>
      <c r="G28" s="75">
        <v>0</v>
      </c>
      <c r="H28" s="72"/>
      <c r="I28" s="73"/>
      <c r="J28" s="74"/>
      <c r="K28" s="75"/>
      <c r="L28" s="72">
        <v>0</v>
      </c>
      <c r="M28" s="73"/>
      <c r="N28" s="74"/>
      <c r="O28" s="75">
        <v>0</v>
      </c>
      <c r="P28" s="72"/>
      <c r="Q28" s="73"/>
      <c r="R28" s="74"/>
      <c r="S28" s="75">
        <v>0</v>
      </c>
      <c r="T28" s="72"/>
      <c r="U28" s="73"/>
      <c r="V28" s="74"/>
      <c r="W28" s="90">
        <v>0</v>
      </c>
      <c r="X28" s="97"/>
    </row>
    <row r="29" spans="1:27" x14ac:dyDescent="0.25">
      <c r="A29" s="80" t="s">
        <v>27</v>
      </c>
      <c r="B29" s="51" t="s">
        <v>98</v>
      </c>
      <c r="C29" s="57" t="s">
        <v>26</v>
      </c>
      <c r="D29" s="72"/>
      <c r="E29" s="73"/>
      <c r="F29" s="74"/>
      <c r="G29" s="75">
        <v>0</v>
      </c>
      <c r="H29" s="72"/>
      <c r="I29" s="73"/>
      <c r="J29" s="74"/>
      <c r="K29" s="75"/>
      <c r="L29" s="72">
        <v>0</v>
      </c>
      <c r="M29" s="73"/>
      <c r="N29" s="74"/>
      <c r="O29" s="75">
        <v>0</v>
      </c>
      <c r="P29" s="72"/>
      <c r="Q29" s="73"/>
      <c r="R29" s="74"/>
      <c r="S29" s="75">
        <v>0</v>
      </c>
      <c r="T29" s="72"/>
      <c r="U29" s="73"/>
      <c r="V29" s="74"/>
      <c r="W29" s="90">
        <v>0</v>
      </c>
      <c r="X29" s="97"/>
    </row>
    <row r="30" spans="1:27" x14ac:dyDescent="0.25">
      <c r="A30" s="81" t="s">
        <v>28</v>
      </c>
      <c r="B30" s="82" t="s">
        <v>99</v>
      </c>
      <c r="C30" s="83" t="s">
        <v>26</v>
      </c>
      <c r="D30" s="84">
        <f>D8</f>
        <v>1101116.594</v>
      </c>
      <c r="E30" s="85">
        <f>E14</f>
        <v>503613.09899999999</v>
      </c>
      <c r="F30" s="86">
        <f>F14</f>
        <v>439845.984</v>
      </c>
      <c r="G30" s="87">
        <f>E30+F30</f>
        <v>943459.08299999998</v>
      </c>
      <c r="H30" s="84">
        <v>1054554.024</v>
      </c>
      <c r="I30" s="85">
        <v>543457.23800000001</v>
      </c>
      <c r="J30" s="86">
        <v>469589.98100000003</v>
      </c>
      <c r="K30" s="87">
        <v>1013047.219</v>
      </c>
      <c r="L30" s="84">
        <v>1009468.218</v>
      </c>
      <c r="M30" s="85">
        <f>M14</f>
        <v>525073.50800000003</v>
      </c>
      <c r="N30" s="86">
        <f>N14</f>
        <v>468699.37900000002</v>
      </c>
      <c r="O30" s="87">
        <f>M30+N30</f>
        <v>993772.8870000001</v>
      </c>
      <c r="P30" s="84">
        <f>P8</f>
        <v>0</v>
      </c>
      <c r="Q30" s="85">
        <f>Q14</f>
        <v>0</v>
      </c>
      <c r="R30" s="86">
        <f>R14</f>
        <v>0</v>
      </c>
      <c r="S30" s="87">
        <f>Q30+R30</f>
        <v>0</v>
      </c>
      <c r="T30" s="84">
        <f>D30</f>
        <v>1101116.594</v>
      </c>
      <c r="U30" s="85">
        <f>U14</f>
        <v>0</v>
      </c>
      <c r="V30" s="86">
        <f>V14</f>
        <v>0</v>
      </c>
      <c r="W30" s="96">
        <f>U30+V30</f>
        <v>0</v>
      </c>
      <c r="X30" s="97"/>
    </row>
    <row r="31" spans="1:27" x14ac:dyDescent="0.25"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x14ac:dyDescent="0.25"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5:27" x14ac:dyDescent="0.25"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5:27" x14ac:dyDescent="0.25"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5:27" x14ac:dyDescent="0.25"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</sheetData>
  <mergeCells count="14">
    <mergeCell ref="U4:W4"/>
    <mergeCell ref="T3:W3"/>
    <mergeCell ref="D2:W2"/>
    <mergeCell ref="A2:A5"/>
    <mergeCell ref="D3:G3"/>
    <mergeCell ref="E4:G4"/>
    <mergeCell ref="C2:C5"/>
    <mergeCell ref="B2:B5"/>
    <mergeCell ref="H3:K3"/>
    <mergeCell ref="I4:K4"/>
    <mergeCell ref="L3:O3"/>
    <mergeCell ref="M4:O4"/>
    <mergeCell ref="P3:S3"/>
    <mergeCell ref="Q4:S4"/>
  </mergeCells>
  <printOptions horizontalCentered="1"/>
  <pageMargins left="1.1811023622047245" right="0.39370078740157483" top="0.39370078740157483" bottom="0.39370078740157483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57"/>
  <sheetViews>
    <sheetView topLeftCell="A26" zoomScale="70" zoomScaleNormal="70" zoomScaleSheetLayoutView="80" workbookViewId="0">
      <selection activeCell="E34" sqref="E34"/>
    </sheetView>
  </sheetViews>
  <sheetFormatPr defaultColWidth="9.140625" defaultRowHeight="15" x14ac:dyDescent="0.25"/>
  <cols>
    <col min="1" max="1" width="5.28515625" style="10" customWidth="1"/>
    <col min="2" max="2" width="51.42578125" style="10" customWidth="1"/>
    <col min="3" max="3" width="14.28515625" style="10" customWidth="1"/>
    <col min="4" max="4" width="15" style="10" customWidth="1"/>
    <col min="5" max="5" width="51.7109375" style="10" customWidth="1"/>
    <col min="6" max="6" width="14" style="10" customWidth="1"/>
    <col min="7" max="7" width="15.140625" style="10" customWidth="1"/>
    <col min="8" max="8" width="14.7109375" style="10" customWidth="1"/>
    <col min="9" max="9" width="38.7109375" style="10" customWidth="1"/>
    <col min="10" max="16384" width="9.140625" style="10"/>
  </cols>
  <sheetData>
    <row r="1" spans="1:9" ht="34.5" customHeight="1" x14ac:dyDescent="0.25">
      <c r="A1" s="252" t="s">
        <v>111</v>
      </c>
      <c r="B1" s="252"/>
      <c r="C1" s="252"/>
      <c r="D1" s="252"/>
      <c r="E1" s="252"/>
      <c r="F1" s="252"/>
      <c r="G1" s="252"/>
      <c r="H1" s="252"/>
      <c r="I1" s="252"/>
    </row>
    <row r="2" spans="1:9" ht="20.25" customHeight="1" x14ac:dyDescent="0.25">
      <c r="A2" s="234" t="s">
        <v>112</v>
      </c>
      <c r="B2" s="234"/>
      <c r="C2" s="234"/>
      <c r="D2" s="234"/>
      <c r="E2" s="234"/>
      <c r="F2" s="234"/>
      <c r="G2" s="234"/>
      <c r="H2" s="234"/>
      <c r="I2" s="234"/>
    </row>
    <row r="3" spans="1:9" ht="20.25" customHeight="1" x14ac:dyDescent="0.25">
      <c r="A3" s="235" t="s">
        <v>5</v>
      </c>
      <c r="B3" s="237" t="s">
        <v>131</v>
      </c>
      <c r="C3" s="237"/>
      <c r="D3" s="237"/>
      <c r="E3" s="238" t="s">
        <v>100</v>
      </c>
      <c r="F3" s="237"/>
      <c r="G3" s="239"/>
      <c r="H3" s="240" t="s">
        <v>132</v>
      </c>
      <c r="I3" s="241" t="s">
        <v>133</v>
      </c>
    </row>
    <row r="4" spans="1:9" ht="91.5" customHeight="1" x14ac:dyDescent="0.25">
      <c r="A4" s="236"/>
      <c r="B4" s="181" t="s">
        <v>6</v>
      </c>
      <c r="C4" s="177" t="s">
        <v>31</v>
      </c>
      <c r="D4" s="177" t="s">
        <v>7</v>
      </c>
      <c r="E4" s="181" t="s">
        <v>6</v>
      </c>
      <c r="F4" s="177" t="s">
        <v>31</v>
      </c>
      <c r="G4" s="177" t="s">
        <v>7</v>
      </c>
      <c r="H4" s="240"/>
      <c r="I4" s="242"/>
    </row>
    <row r="5" spans="1:9" ht="15.75" x14ac:dyDescent="0.25">
      <c r="A5" s="177">
        <v>1</v>
      </c>
      <c r="B5" s="177">
        <v>2</v>
      </c>
      <c r="C5" s="177">
        <v>3</v>
      </c>
      <c r="D5" s="177">
        <v>4</v>
      </c>
      <c r="E5" s="177">
        <v>5</v>
      </c>
      <c r="F5" s="177">
        <v>6</v>
      </c>
      <c r="G5" s="177">
        <v>7</v>
      </c>
      <c r="H5" s="177">
        <v>8</v>
      </c>
      <c r="I5" s="177">
        <v>9</v>
      </c>
    </row>
    <row r="6" spans="1:9" ht="50.25" customHeight="1" x14ac:dyDescent="0.25">
      <c r="A6" s="154" t="s">
        <v>0</v>
      </c>
      <c r="B6" s="116" t="s">
        <v>113</v>
      </c>
      <c r="C6" s="253" t="s">
        <v>106</v>
      </c>
      <c r="D6" s="98">
        <v>4491.5</v>
      </c>
      <c r="E6" s="143"/>
      <c r="F6" s="146"/>
      <c r="G6" s="148"/>
      <c r="H6" s="126">
        <f>G6-D6</f>
        <v>-4491.5</v>
      </c>
      <c r="I6" s="233" t="s">
        <v>157</v>
      </c>
    </row>
    <row r="7" spans="1:9" ht="50.25" customHeight="1" x14ac:dyDescent="0.25">
      <c r="A7" s="150" t="s">
        <v>1</v>
      </c>
      <c r="B7" s="117" t="s">
        <v>114</v>
      </c>
      <c r="C7" s="254"/>
      <c r="D7" s="100">
        <v>906</v>
      </c>
      <c r="E7" s="144"/>
      <c r="F7" s="147"/>
      <c r="G7" s="149"/>
      <c r="H7" s="127">
        <f>G7-D7</f>
        <v>-906</v>
      </c>
      <c r="I7" s="232"/>
    </row>
    <row r="8" spans="1:9" ht="17.25" customHeight="1" x14ac:dyDescent="0.25">
      <c r="A8" s="150" t="s">
        <v>2</v>
      </c>
      <c r="B8" s="117"/>
      <c r="C8" s="102"/>
      <c r="D8" s="100"/>
      <c r="E8" s="145" t="s">
        <v>135</v>
      </c>
      <c r="F8" s="229" t="s">
        <v>136</v>
      </c>
      <c r="G8" s="155">
        <v>269.96899999999999</v>
      </c>
      <c r="H8" s="127">
        <f t="shared" ref="H8:H19" si="0">G8-D8</f>
        <v>269.96899999999999</v>
      </c>
      <c r="I8" s="230" t="s">
        <v>153</v>
      </c>
    </row>
    <row r="9" spans="1:9" ht="17.25" customHeight="1" x14ac:dyDescent="0.25">
      <c r="A9" s="150" t="s">
        <v>27</v>
      </c>
      <c r="B9" s="117"/>
      <c r="C9" s="102"/>
      <c r="D9" s="100"/>
      <c r="E9" s="145" t="s">
        <v>137</v>
      </c>
      <c r="F9" s="229"/>
      <c r="G9" s="155">
        <v>280.91199999999998</v>
      </c>
      <c r="H9" s="127">
        <f t="shared" si="0"/>
        <v>280.91199999999998</v>
      </c>
      <c r="I9" s="231"/>
    </row>
    <row r="10" spans="1:9" ht="17.25" customHeight="1" x14ac:dyDescent="0.25">
      <c r="A10" s="150" t="s">
        <v>28</v>
      </c>
      <c r="B10" s="117"/>
      <c r="C10" s="102"/>
      <c r="D10" s="100"/>
      <c r="E10" s="145" t="s">
        <v>138</v>
      </c>
      <c r="F10" s="229"/>
      <c r="G10" s="155">
        <v>589.54899999999998</v>
      </c>
      <c r="H10" s="127">
        <f t="shared" si="0"/>
        <v>589.54899999999998</v>
      </c>
      <c r="I10" s="231"/>
    </row>
    <row r="11" spans="1:9" ht="58.5" customHeight="1" x14ac:dyDescent="0.25">
      <c r="A11" s="150" t="s">
        <v>118</v>
      </c>
      <c r="B11" s="117"/>
      <c r="C11" s="102"/>
      <c r="D11" s="100"/>
      <c r="E11" s="145" t="s">
        <v>139</v>
      </c>
      <c r="F11" s="229"/>
      <c r="G11" s="155">
        <v>1065.9839999999999</v>
      </c>
      <c r="H11" s="127">
        <f t="shared" si="0"/>
        <v>1065.9839999999999</v>
      </c>
      <c r="I11" s="231"/>
    </row>
    <row r="12" spans="1:9" ht="58.5" customHeight="1" x14ac:dyDescent="0.25">
      <c r="A12" s="150" t="s">
        <v>120</v>
      </c>
      <c r="B12" s="117"/>
      <c r="C12" s="102"/>
      <c r="D12" s="100"/>
      <c r="E12" s="145" t="s">
        <v>140</v>
      </c>
      <c r="F12" s="229"/>
      <c r="G12" s="155">
        <v>221.31899999999999</v>
      </c>
      <c r="H12" s="127">
        <f t="shared" si="0"/>
        <v>221.31899999999999</v>
      </c>
      <c r="I12" s="232"/>
    </row>
    <row r="13" spans="1:9" ht="58.5" customHeight="1" x14ac:dyDescent="0.25">
      <c r="A13" s="150" t="s">
        <v>122</v>
      </c>
      <c r="B13" s="117"/>
      <c r="C13" s="102"/>
      <c r="D13" s="100"/>
      <c r="E13" s="145" t="s">
        <v>146</v>
      </c>
      <c r="F13" s="229"/>
      <c r="G13" s="155">
        <v>200</v>
      </c>
      <c r="H13" s="127">
        <f t="shared" si="0"/>
        <v>200</v>
      </c>
      <c r="I13" s="100" t="s">
        <v>154</v>
      </c>
    </row>
    <row r="14" spans="1:9" ht="78.75" x14ac:dyDescent="0.25">
      <c r="A14" s="150" t="s">
        <v>123</v>
      </c>
      <c r="B14" s="117"/>
      <c r="C14" s="102"/>
      <c r="D14" s="100"/>
      <c r="E14" s="145" t="s">
        <v>147</v>
      </c>
      <c r="F14" s="229"/>
      <c r="G14" s="155">
        <v>212.453</v>
      </c>
      <c r="H14" s="127">
        <f t="shared" si="0"/>
        <v>212.453</v>
      </c>
      <c r="I14" s="160" t="s">
        <v>155</v>
      </c>
    </row>
    <row r="15" spans="1:9" ht="88.5" customHeight="1" x14ac:dyDescent="0.25">
      <c r="A15" s="150" t="s">
        <v>141</v>
      </c>
      <c r="B15" s="117"/>
      <c r="C15" s="102"/>
      <c r="D15" s="100"/>
      <c r="E15" s="145" t="s">
        <v>148</v>
      </c>
      <c r="F15" s="229"/>
      <c r="G15" s="155">
        <v>290.03399999999999</v>
      </c>
      <c r="H15" s="127">
        <f t="shared" si="0"/>
        <v>290.03399999999999</v>
      </c>
      <c r="I15" s="160" t="s">
        <v>155</v>
      </c>
    </row>
    <row r="16" spans="1:9" ht="58.5" customHeight="1" x14ac:dyDescent="0.25">
      <c r="A16" s="151" t="s">
        <v>142</v>
      </c>
      <c r="B16" s="117"/>
      <c r="C16" s="102"/>
      <c r="D16" s="100"/>
      <c r="E16" s="145" t="s">
        <v>149</v>
      </c>
      <c r="F16" s="229"/>
      <c r="G16" s="155">
        <v>291.5</v>
      </c>
      <c r="H16" s="127">
        <f t="shared" si="0"/>
        <v>291.5</v>
      </c>
      <c r="I16" s="160" t="s">
        <v>154</v>
      </c>
    </row>
    <row r="17" spans="1:9" ht="78.75" x14ac:dyDescent="0.25">
      <c r="A17" s="151" t="s">
        <v>143</v>
      </c>
      <c r="B17" s="117"/>
      <c r="C17" s="102"/>
      <c r="D17" s="100"/>
      <c r="E17" s="145" t="s">
        <v>150</v>
      </c>
      <c r="F17" s="229"/>
      <c r="G17" s="155">
        <v>196.125</v>
      </c>
      <c r="H17" s="127">
        <f t="shared" si="0"/>
        <v>196.125</v>
      </c>
      <c r="I17" s="160" t="s">
        <v>155</v>
      </c>
    </row>
    <row r="18" spans="1:9" ht="78.75" x14ac:dyDescent="0.25">
      <c r="A18" s="151" t="s">
        <v>144</v>
      </c>
      <c r="B18" s="117"/>
      <c r="C18" s="102"/>
      <c r="D18" s="100"/>
      <c r="E18" s="145" t="s">
        <v>151</v>
      </c>
      <c r="F18" s="229"/>
      <c r="G18" s="155">
        <v>293.48200000000003</v>
      </c>
      <c r="H18" s="127">
        <f t="shared" si="0"/>
        <v>293.48200000000003</v>
      </c>
      <c r="I18" s="160" t="s">
        <v>155</v>
      </c>
    </row>
    <row r="19" spans="1:9" ht="78.75" x14ac:dyDescent="0.25">
      <c r="A19" s="151" t="s">
        <v>145</v>
      </c>
      <c r="B19" s="117"/>
      <c r="C19" s="102"/>
      <c r="D19" s="100"/>
      <c r="E19" s="145" t="s">
        <v>152</v>
      </c>
      <c r="F19" s="229"/>
      <c r="G19" s="155">
        <v>239.06700000000001</v>
      </c>
      <c r="H19" s="127">
        <f t="shared" si="0"/>
        <v>239.06700000000001</v>
      </c>
      <c r="I19" s="160" t="s">
        <v>155</v>
      </c>
    </row>
    <row r="20" spans="1:9" ht="17.25" customHeight="1" x14ac:dyDescent="0.25">
      <c r="A20" s="153"/>
      <c r="B20" s="121" t="s">
        <v>8</v>
      </c>
      <c r="C20" s="122"/>
      <c r="D20" s="123">
        <f>SUM(D6:D19)</f>
        <v>5397.5</v>
      </c>
      <c r="E20" s="124"/>
      <c r="F20" s="122"/>
      <c r="G20" s="123">
        <f>SUM(G6:G19)</f>
        <v>4150.3940000000002</v>
      </c>
      <c r="H20" s="125"/>
      <c r="I20" s="129"/>
    </row>
    <row r="21" spans="1:9" ht="32.25" customHeight="1" x14ac:dyDescent="0.25">
      <c r="A21" s="152" t="s">
        <v>0</v>
      </c>
      <c r="B21" s="120" t="s">
        <v>115</v>
      </c>
      <c r="C21" s="246" t="s">
        <v>107</v>
      </c>
      <c r="D21" s="179">
        <v>1519.6482249999999</v>
      </c>
      <c r="E21" s="187"/>
      <c r="F21" s="246" t="s">
        <v>107</v>
      </c>
      <c r="G21" s="166"/>
      <c r="H21" s="191">
        <f>G21-D21</f>
        <v>-1519.6482249999999</v>
      </c>
      <c r="I21" s="130"/>
    </row>
    <row r="22" spans="1:9" ht="36" customHeight="1" x14ac:dyDescent="0.25">
      <c r="A22" s="151" t="s">
        <v>1</v>
      </c>
      <c r="B22" s="118" t="s">
        <v>116</v>
      </c>
      <c r="C22" s="247"/>
      <c r="D22" s="100">
        <v>314.97810833333301</v>
      </c>
      <c r="E22" s="131"/>
      <c r="F22" s="247"/>
      <c r="G22" s="167"/>
      <c r="H22" s="191">
        <f t="shared" ref="H22:H24" si="1">G22-D22</f>
        <v>-314.97810833333301</v>
      </c>
      <c r="I22" s="131"/>
    </row>
    <row r="23" spans="1:9" ht="34.5" customHeight="1" x14ac:dyDescent="0.25">
      <c r="A23" s="150" t="s">
        <v>2</v>
      </c>
      <c r="B23" s="118" t="s">
        <v>117</v>
      </c>
      <c r="C23" s="247"/>
      <c r="D23" s="100">
        <v>1361.90611666667</v>
      </c>
      <c r="E23" s="131"/>
      <c r="F23" s="247"/>
      <c r="G23" s="167"/>
      <c r="H23" s="191">
        <f t="shared" si="1"/>
        <v>-1361.90611666667</v>
      </c>
      <c r="I23" s="131"/>
    </row>
    <row r="24" spans="1:9" ht="34.5" customHeight="1" x14ac:dyDescent="0.25">
      <c r="A24" s="150" t="s">
        <v>27</v>
      </c>
      <c r="B24" s="118" t="s">
        <v>119</v>
      </c>
      <c r="C24" s="247"/>
      <c r="D24" s="100">
        <v>2307.3252608680036</v>
      </c>
      <c r="E24" s="131"/>
      <c r="F24" s="247"/>
      <c r="G24" s="167"/>
      <c r="H24" s="191">
        <f t="shared" si="1"/>
        <v>-2307.3252608680036</v>
      </c>
      <c r="I24" s="131"/>
    </row>
    <row r="25" spans="1:9" ht="34.5" customHeight="1" x14ac:dyDescent="0.25">
      <c r="A25" s="173" t="s">
        <v>28</v>
      </c>
      <c r="B25" s="174"/>
      <c r="C25" s="248"/>
      <c r="D25" s="178"/>
      <c r="E25" s="188" t="s">
        <v>158</v>
      </c>
      <c r="F25" s="248"/>
      <c r="G25" s="166">
        <v>1725.85</v>
      </c>
      <c r="H25" s="191">
        <f>G25-D25</f>
        <v>1725.85</v>
      </c>
      <c r="I25" s="175"/>
    </row>
    <row r="26" spans="1:9" ht="16.5" customHeight="1" x14ac:dyDescent="0.25">
      <c r="A26" s="153"/>
      <c r="B26" s="121" t="s">
        <v>8</v>
      </c>
      <c r="C26" s="122"/>
      <c r="D26" s="123">
        <f>SUM(D21:D24)</f>
        <v>5503.8577108680065</v>
      </c>
      <c r="E26" s="124"/>
      <c r="F26" s="122"/>
      <c r="G26" s="123">
        <f>SUM(G21:G25)</f>
        <v>1725.85</v>
      </c>
      <c r="H26" s="125"/>
      <c r="I26" s="129"/>
    </row>
    <row r="27" spans="1:9" ht="15.75" customHeight="1" x14ac:dyDescent="0.25">
      <c r="A27" s="99" t="s">
        <v>0</v>
      </c>
      <c r="B27" s="192" t="s">
        <v>121</v>
      </c>
      <c r="C27" s="176" t="s">
        <v>108</v>
      </c>
      <c r="D27" s="100">
        <v>1221.29</v>
      </c>
      <c r="E27" s="117"/>
      <c r="F27" s="117"/>
      <c r="G27" s="117"/>
      <c r="H27" s="191">
        <f t="shared" ref="H27:H36" si="2">G27-D27</f>
        <v>-1221.29</v>
      </c>
      <c r="I27" s="197"/>
    </row>
    <row r="28" spans="1:9" ht="15.75" customHeight="1" x14ac:dyDescent="0.25">
      <c r="A28" s="99" t="s">
        <v>1</v>
      </c>
      <c r="B28" s="192" t="s">
        <v>161</v>
      </c>
      <c r="C28" s="189"/>
      <c r="D28" s="100">
        <v>585.19200000000001</v>
      </c>
      <c r="E28" s="117"/>
      <c r="F28" s="117"/>
      <c r="G28" s="117"/>
      <c r="H28" s="191">
        <f t="shared" si="2"/>
        <v>-585.19200000000001</v>
      </c>
      <c r="I28" s="197"/>
    </row>
    <row r="29" spans="1:9" ht="15.75" customHeight="1" x14ac:dyDescent="0.25">
      <c r="A29" s="99" t="s">
        <v>2</v>
      </c>
      <c r="B29" s="192" t="s">
        <v>162</v>
      </c>
      <c r="C29" s="189"/>
      <c r="D29" s="100">
        <v>551.09900000000005</v>
      </c>
      <c r="E29" s="117"/>
      <c r="F29" s="117"/>
      <c r="G29" s="117"/>
      <c r="H29" s="191">
        <f t="shared" si="2"/>
        <v>-551.09900000000005</v>
      </c>
      <c r="I29" s="197"/>
    </row>
    <row r="30" spans="1:9" ht="15.75" customHeight="1" x14ac:dyDescent="0.25">
      <c r="A30" s="99" t="s">
        <v>27</v>
      </c>
      <c r="B30" s="192" t="s">
        <v>163</v>
      </c>
      <c r="C30" s="189"/>
      <c r="D30" s="100">
        <v>530.80799999999999</v>
      </c>
      <c r="E30" s="117"/>
      <c r="F30" s="117"/>
      <c r="G30" s="117"/>
      <c r="H30" s="191">
        <f t="shared" si="2"/>
        <v>-530.80799999999999</v>
      </c>
      <c r="I30" s="197"/>
    </row>
    <row r="31" spans="1:9" ht="15.75" customHeight="1" x14ac:dyDescent="0.25">
      <c r="A31" s="99" t="s">
        <v>28</v>
      </c>
      <c r="B31" s="192" t="s">
        <v>164</v>
      </c>
      <c r="C31" s="189"/>
      <c r="D31" s="100">
        <v>2756.587622574657</v>
      </c>
      <c r="E31" s="117"/>
      <c r="F31" s="117"/>
      <c r="G31" s="195"/>
      <c r="H31" s="191">
        <f t="shared" si="2"/>
        <v>-2756.587622574657</v>
      </c>
      <c r="I31" s="197"/>
    </row>
    <row r="32" spans="1:9" ht="63" customHeight="1" x14ac:dyDescent="0.25">
      <c r="A32" s="99" t="s">
        <v>118</v>
      </c>
      <c r="B32" s="192"/>
      <c r="C32" s="189"/>
      <c r="D32" s="100"/>
      <c r="E32" s="117" t="s">
        <v>166</v>
      </c>
      <c r="F32" s="117"/>
      <c r="G32" s="196">
        <v>1079.884</v>
      </c>
      <c r="H32" s="191">
        <f t="shared" si="2"/>
        <v>1079.884</v>
      </c>
      <c r="I32" s="249" t="s">
        <v>171</v>
      </c>
    </row>
    <row r="33" spans="1:9" ht="31.5" x14ac:dyDescent="0.25">
      <c r="A33" s="99" t="s">
        <v>120</v>
      </c>
      <c r="B33" s="192"/>
      <c r="C33" s="189"/>
      <c r="D33" s="100"/>
      <c r="E33" s="117" t="s">
        <v>169</v>
      </c>
      <c r="F33" s="117"/>
      <c r="G33" s="196">
        <v>617.072</v>
      </c>
      <c r="H33" s="191">
        <f t="shared" si="2"/>
        <v>617.072</v>
      </c>
      <c r="I33" s="250"/>
    </row>
    <row r="34" spans="1:9" ht="31.5" x14ac:dyDescent="0.25">
      <c r="A34" s="99" t="s">
        <v>122</v>
      </c>
      <c r="B34" s="192"/>
      <c r="C34" s="189"/>
      <c r="D34" s="100"/>
      <c r="E34" s="198" t="s">
        <v>168</v>
      </c>
      <c r="F34" s="117"/>
      <c r="G34" s="196">
        <v>569.154</v>
      </c>
      <c r="H34" s="191">
        <f t="shared" si="2"/>
        <v>569.154</v>
      </c>
      <c r="I34" s="250"/>
    </row>
    <row r="35" spans="1:9" ht="31.5" x14ac:dyDescent="0.25">
      <c r="A35" s="99" t="s">
        <v>123</v>
      </c>
      <c r="B35" s="192"/>
      <c r="C35" s="189"/>
      <c r="D35" s="100"/>
      <c r="E35" s="117" t="s">
        <v>167</v>
      </c>
      <c r="F35" s="117"/>
      <c r="G35" s="196">
        <v>169.35599999999999</v>
      </c>
      <c r="H35" s="191">
        <f t="shared" si="2"/>
        <v>169.35599999999999</v>
      </c>
      <c r="I35" s="251"/>
    </row>
    <row r="36" spans="1:9" ht="31.5" x14ac:dyDescent="0.25">
      <c r="A36" s="99" t="s">
        <v>141</v>
      </c>
      <c r="B36" s="192"/>
      <c r="C36" s="189"/>
      <c r="D36" s="100"/>
      <c r="E36" s="199" t="s">
        <v>165</v>
      </c>
      <c r="F36" s="199"/>
      <c r="G36" s="200">
        <v>420</v>
      </c>
      <c r="H36" s="201">
        <f t="shared" si="2"/>
        <v>420</v>
      </c>
      <c r="I36" s="197" t="s">
        <v>172</v>
      </c>
    </row>
    <row r="37" spans="1:9" ht="15.75" customHeight="1" x14ac:dyDescent="0.25">
      <c r="A37" s="153"/>
      <c r="B37" s="121" t="s">
        <v>8</v>
      </c>
      <c r="C37" s="122"/>
      <c r="D37" s="123">
        <f>SUM(D27:D36)</f>
        <v>5644.9766225746571</v>
      </c>
      <c r="E37" s="124"/>
      <c r="F37" s="122"/>
      <c r="G37" s="123">
        <f>SUM(G27:G36)</f>
        <v>2855.4660000000003</v>
      </c>
      <c r="H37" s="125"/>
      <c r="I37" s="129"/>
    </row>
    <row r="38" spans="1:9" ht="15.75" hidden="1" customHeight="1" x14ac:dyDescent="0.25">
      <c r="A38" s="99" t="s">
        <v>122</v>
      </c>
      <c r="B38" s="117" t="s">
        <v>121</v>
      </c>
      <c r="C38" s="176" t="s">
        <v>109</v>
      </c>
      <c r="D38" s="100"/>
      <c r="E38" s="117"/>
      <c r="F38" s="117"/>
      <c r="G38" s="117"/>
      <c r="H38" s="117"/>
      <c r="I38" s="132"/>
    </row>
    <row r="39" spans="1:9" ht="15.75" hidden="1" customHeight="1" x14ac:dyDescent="0.25">
      <c r="A39" s="101" t="s">
        <v>123</v>
      </c>
      <c r="B39" s="119" t="s">
        <v>121</v>
      </c>
      <c r="C39" s="102" t="s">
        <v>110</v>
      </c>
      <c r="D39" s="178"/>
      <c r="E39" s="119"/>
      <c r="F39" s="102"/>
      <c r="G39" s="178"/>
      <c r="I39" s="133"/>
    </row>
    <row r="40" spans="1:9" ht="15.75" hidden="1" customHeight="1" x14ac:dyDescent="0.25">
      <c r="A40" s="243" t="s">
        <v>8</v>
      </c>
      <c r="B40" s="244"/>
      <c r="C40" s="245"/>
      <c r="D40" s="17"/>
      <c r="E40" s="37"/>
      <c r="F40" s="37"/>
      <c r="G40" s="37"/>
      <c r="H40" s="128"/>
      <c r="I40" s="37"/>
    </row>
    <row r="41" spans="1:9" ht="15.75" x14ac:dyDescent="0.25">
      <c r="A41" s="2"/>
      <c r="B41" s="3"/>
    </row>
    <row r="42" spans="1:9" ht="18" customHeight="1" x14ac:dyDescent="0.25">
      <c r="A42" s="234" t="s">
        <v>124</v>
      </c>
      <c r="B42" s="234"/>
      <c r="C42" s="234"/>
      <c r="D42" s="234"/>
      <c r="E42" s="234"/>
      <c r="F42" s="234"/>
      <c r="G42" s="234"/>
      <c r="H42" s="234"/>
      <c r="I42" s="234"/>
    </row>
    <row r="43" spans="1:9" ht="18" customHeight="1" x14ac:dyDescent="0.25">
      <c r="A43" s="235" t="s">
        <v>5</v>
      </c>
      <c r="B43" s="237" t="s">
        <v>131</v>
      </c>
      <c r="C43" s="237"/>
      <c r="D43" s="237"/>
      <c r="E43" s="238" t="s">
        <v>100</v>
      </c>
      <c r="F43" s="237"/>
      <c r="G43" s="239"/>
      <c r="H43" s="240" t="s">
        <v>132</v>
      </c>
      <c r="I43" s="241" t="s">
        <v>133</v>
      </c>
    </row>
    <row r="44" spans="1:9" ht="95.25" customHeight="1" x14ac:dyDescent="0.25">
      <c r="A44" s="236"/>
      <c r="B44" s="180" t="s">
        <v>6</v>
      </c>
      <c r="C44" s="177" t="s">
        <v>125</v>
      </c>
      <c r="D44" s="177" t="s">
        <v>7</v>
      </c>
      <c r="E44" s="181" t="s">
        <v>6</v>
      </c>
      <c r="F44" s="177" t="s">
        <v>31</v>
      </c>
      <c r="G44" s="177" t="s">
        <v>7</v>
      </c>
      <c r="H44" s="240"/>
      <c r="I44" s="242"/>
    </row>
    <row r="45" spans="1:9" ht="15.75" x14ac:dyDescent="0.25">
      <c r="A45" s="177">
        <v>1</v>
      </c>
      <c r="B45" s="180">
        <v>2</v>
      </c>
      <c r="C45" s="177">
        <v>3</v>
      </c>
      <c r="D45" s="180">
        <v>4</v>
      </c>
      <c r="E45" s="177">
        <v>5</v>
      </c>
      <c r="F45" s="177">
        <v>6</v>
      </c>
      <c r="G45" s="177">
        <v>7</v>
      </c>
      <c r="H45" s="177">
        <v>8</v>
      </c>
      <c r="I45" s="177">
        <v>9</v>
      </c>
    </row>
    <row r="46" spans="1:9" ht="15.75" x14ac:dyDescent="0.25">
      <c r="A46" s="4" t="s">
        <v>0</v>
      </c>
      <c r="B46" s="180" t="s">
        <v>32</v>
      </c>
      <c r="C46" s="4"/>
      <c r="D46" s="115"/>
      <c r="E46" s="180"/>
      <c r="F46" s="4"/>
      <c r="G46" s="115"/>
      <c r="H46" s="37"/>
      <c r="I46" s="37"/>
    </row>
    <row r="47" spans="1:9" ht="15.75" x14ac:dyDescent="0.25">
      <c r="A47" s="255" t="s">
        <v>8</v>
      </c>
      <c r="B47" s="256"/>
      <c r="C47" s="103"/>
      <c r="D47" s="115"/>
      <c r="E47" s="37"/>
      <c r="F47" s="37"/>
      <c r="G47" s="37"/>
      <c r="H47" s="37"/>
      <c r="I47" s="37"/>
    </row>
    <row r="48" spans="1:9" ht="15.75" x14ac:dyDescent="0.25">
      <c r="A48" s="257" t="s">
        <v>126</v>
      </c>
      <c r="B48" s="257"/>
      <c r="C48" s="257"/>
      <c r="D48" s="257"/>
      <c r="E48" s="257"/>
      <c r="F48" s="257"/>
      <c r="G48" s="257"/>
      <c r="H48" s="257"/>
      <c r="I48" s="257"/>
    </row>
    <row r="49" spans="1:9" ht="15.75" x14ac:dyDescent="0.25">
      <c r="A49" s="142"/>
      <c r="B49" s="142"/>
    </row>
    <row r="50" spans="1:9" ht="17.25" customHeight="1" x14ac:dyDescent="0.25">
      <c r="A50" s="234" t="s">
        <v>127</v>
      </c>
      <c r="B50" s="234"/>
      <c r="C50" s="234"/>
      <c r="D50" s="234"/>
      <c r="E50" s="234"/>
      <c r="F50" s="234"/>
      <c r="G50" s="234"/>
      <c r="H50" s="234"/>
      <c r="I50" s="234"/>
    </row>
    <row r="51" spans="1:9" ht="17.25" customHeight="1" x14ac:dyDescent="0.25">
      <c r="A51" s="235" t="s">
        <v>5</v>
      </c>
      <c r="B51" s="237" t="s">
        <v>131</v>
      </c>
      <c r="C51" s="237"/>
      <c r="D51" s="237"/>
      <c r="E51" s="238" t="s">
        <v>100</v>
      </c>
      <c r="F51" s="237"/>
      <c r="G51" s="239"/>
      <c r="H51" s="240" t="s">
        <v>132</v>
      </c>
      <c r="I51" s="241" t="s">
        <v>133</v>
      </c>
    </row>
    <row r="52" spans="1:9" ht="86.25" customHeight="1" x14ac:dyDescent="0.25">
      <c r="A52" s="236"/>
      <c r="B52" s="180" t="s">
        <v>6</v>
      </c>
      <c r="C52" s="177" t="s">
        <v>125</v>
      </c>
      <c r="D52" s="177" t="s">
        <v>7</v>
      </c>
      <c r="E52" s="181" t="s">
        <v>6</v>
      </c>
      <c r="F52" s="177" t="s">
        <v>31</v>
      </c>
      <c r="G52" s="177" t="s">
        <v>7</v>
      </c>
      <c r="H52" s="240"/>
      <c r="I52" s="242"/>
    </row>
    <row r="53" spans="1:9" ht="15.75" x14ac:dyDescent="0.25">
      <c r="A53" s="177">
        <v>1</v>
      </c>
      <c r="B53" s="180">
        <v>2</v>
      </c>
      <c r="C53" s="177">
        <v>3</v>
      </c>
      <c r="D53" s="180">
        <v>4</v>
      </c>
      <c r="E53" s="177">
        <v>5</v>
      </c>
      <c r="F53" s="177">
        <v>6</v>
      </c>
      <c r="G53" s="177">
        <v>7</v>
      </c>
      <c r="H53" s="177">
        <v>8</v>
      </c>
      <c r="I53" s="177">
        <v>9</v>
      </c>
    </row>
    <row r="54" spans="1:9" ht="15.75" x14ac:dyDescent="0.25">
      <c r="A54" s="4" t="s">
        <v>0</v>
      </c>
      <c r="B54" s="180" t="s">
        <v>32</v>
      </c>
      <c r="C54" s="4"/>
      <c r="D54" s="115"/>
      <c r="E54" s="180"/>
      <c r="F54" s="4"/>
      <c r="G54" s="115"/>
      <c r="H54" s="37"/>
      <c r="I54" s="37"/>
    </row>
    <row r="55" spans="1:9" ht="15.75" x14ac:dyDescent="0.25">
      <c r="A55" s="255" t="s">
        <v>8</v>
      </c>
      <c r="B55" s="256"/>
      <c r="C55" s="103"/>
      <c r="D55" s="115"/>
      <c r="E55" s="37"/>
      <c r="F55" s="37"/>
      <c r="G55" s="37"/>
      <c r="H55" s="37"/>
      <c r="I55" s="37"/>
    </row>
    <row r="56" spans="1:9" ht="15.75" x14ac:dyDescent="0.25">
      <c r="A56" s="257" t="s">
        <v>128</v>
      </c>
      <c r="B56" s="257"/>
      <c r="C56" s="257"/>
      <c r="D56" s="257"/>
      <c r="E56" s="257"/>
      <c r="F56" s="257"/>
      <c r="G56" s="257"/>
      <c r="H56" s="257"/>
      <c r="I56" s="257"/>
    </row>
    <row r="57" spans="1:9" ht="15.75" x14ac:dyDescent="0.25">
      <c r="A57" s="2"/>
      <c r="B57" s="3"/>
    </row>
  </sheetData>
  <mergeCells count="31">
    <mergeCell ref="A55:B55"/>
    <mergeCell ref="A56:I56"/>
    <mergeCell ref="A47:B47"/>
    <mergeCell ref="A48:I48"/>
    <mergeCell ref="A50:I50"/>
    <mergeCell ref="A51:A52"/>
    <mergeCell ref="B51:D51"/>
    <mergeCell ref="E51:G51"/>
    <mergeCell ref="H51:H52"/>
    <mergeCell ref="I51:I52"/>
    <mergeCell ref="A1:I1"/>
    <mergeCell ref="A2:I2"/>
    <mergeCell ref="B3:D3"/>
    <mergeCell ref="E3:G3"/>
    <mergeCell ref="C6:C7"/>
    <mergeCell ref="A3:A4"/>
    <mergeCell ref="H3:H4"/>
    <mergeCell ref="I3:I4"/>
    <mergeCell ref="F8:F19"/>
    <mergeCell ref="I8:I12"/>
    <mergeCell ref="I6:I7"/>
    <mergeCell ref="A42:I42"/>
    <mergeCell ref="A43:A44"/>
    <mergeCell ref="B43:D43"/>
    <mergeCell ref="E43:G43"/>
    <mergeCell ref="H43:H44"/>
    <mergeCell ref="I43:I44"/>
    <mergeCell ref="A40:C40"/>
    <mergeCell ref="C21:C25"/>
    <mergeCell ref="F21:F25"/>
    <mergeCell ref="I32:I35"/>
  </mergeCells>
  <printOptions horizontalCentered="1"/>
  <pageMargins left="0.39370078740157483" right="0.39370078740157483" top="1.1811023622047245" bottom="0.39370078740157483" header="0" footer="0"/>
  <pageSetup paperSize="9" scale="5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7"/>
  <sheetViews>
    <sheetView tabSelected="1" zoomScale="75" zoomScaleNormal="75" workbookViewId="0">
      <selection activeCell="D19" sqref="D19"/>
    </sheetView>
  </sheetViews>
  <sheetFormatPr defaultColWidth="9.140625" defaultRowHeight="15" x14ac:dyDescent="0.25"/>
  <cols>
    <col min="1" max="1" width="5.28515625" style="10" customWidth="1"/>
    <col min="2" max="2" width="21.7109375" style="10" customWidth="1"/>
    <col min="3" max="3" width="13.5703125" style="10" customWidth="1"/>
    <col min="4" max="4" width="15" style="10" customWidth="1"/>
    <col min="5" max="6" width="12.28515625" style="10" customWidth="1"/>
    <col min="7" max="8" width="12.28515625" style="10" hidden="1" customWidth="1"/>
    <col min="9" max="9" width="25.42578125" style="10" customWidth="1"/>
    <col min="10" max="10" width="12.140625" style="10" customWidth="1"/>
    <col min="11" max="11" width="17.140625" style="10" customWidth="1"/>
    <col min="12" max="12" width="12.7109375" style="10" customWidth="1"/>
    <col min="13" max="13" width="10.5703125" style="10" customWidth="1"/>
    <col min="14" max="15" width="10.5703125" style="10" hidden="1" customWidth="1"/>
    <col min="16" max="16384" width="9.140625" style="10"/>
  </cols>
  <sheetData>
    <row r="1" spans="1:16" ht="34.5" customHeight="1" x14ac:dyDescent="0.25">
      <c r="A1" s="234" t="s">
        <v>129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6" ht="15.75" x14ac:dyDescent="0.25">
      <c r="A2" s="235" t="s">
        <v>9</v>
      </c>
      <c r="B2" s="262" t="s">
        <v>131</v>
      </c>
      <c r="C2" s="262"/>
      <c r="D2" s="262"/>
      <c r="E2" s="262"/>
      <c r="F2" s="262"/>
      <c r="G2" s="262"/>
      <c r="H2" s="262"/>
      <c r="I2" s="263" t="s">
        <v>100</v>
      </c>
      <c r="J2" s="262"/>
      <c r="K2" s="262"/>
      <c r="L2" s="134"/>
      <c r="M2" s="134"/>
      <c r="N2" s="134"/>
      <c r="O2" s="135"/>
      <c r="P2" s="137"/>
    </row>
    <row r="3" spans="1:16" ht="39.75" customHeight="1" x14ac:dyDescent="0.25">
      <c r="A3" s="258"/>
      <c r="B3" s="241" t="s">
        <v>13</v>
      </c>
      <c r="C3" s="235" t="s">
        <v>10</v>
      </c>
      <c r="D3" s="259" t="s">
        <v>11</v>
      </c>
      <c r="E3" s="260"/>
      <c r="F3" s="260"/>
      <c r="G3" s="260"/>
      <c r="H3" s="261"/>
      <c r="I3" s="235" t="s">
        <v>13</v>
      </c>
      <c r="J3" s="235" t="s">
        <v>10</v>
      </c>
      <c r="K3" s="259" t="s">
        <v>11</v>
      </c>
      <c r="L3" s="260"/>
      <c r="M3" s="260"/>
      <c r="N3" s="260"/>
      <c r="O3" s="261"/>
      <c r="P3" s="137"/>
    </row>
    <row r="4" spans="1:16" ht="26.25" customHeight="1" x14ac:dyDescent="0.25">
      <c r="A4" s="236"/>
      <c r="B4" s="242"/>
      <c r="C4" s="236"/>
      <c r="D4" s="39" t="s">
        <v>106</v>
      </c>
      <c r="E4" s="39" t="s">
        <v>107</v>
      </c>
      <c r="F4" s="39" t="s">
        <v>108</v>
      </c>
      <c r="G4" s="39" t="s">
        <v>109</v>
      </c>
      <c r="H4" s="39" t="s">
        <v>110</v>
      </c>
      <c r="I4" s="236"/>
      <c r="J4" s="236"/>
      <c r="K4" s="182" t="s">
        <v>106</v>
      </c>
      <c r="L4" s="182" t="s">
        <v>107</v>
      </c>
      <c r="M4" s="182" t="s">
        <v>108</v>
      </c>
      <c r="N4" s="182" t="s">
        <v>109</v>
      </c>
      <c r="O4" s="182" t="s">
        <v>110</v>
      </c>
      <c r="P4" s="137"/>
    </row>
    <row r="5" spans="1:16" ht="15.75" x14ac:dyDescent="0.25">
      <c r="A5" s="40">
        <v>1</v>
      </c>
      <c r="B5" s="40">
        <v>2</v>
      </c>
      <c r="C5" s="40">
        <v>3</v>
      </c>
      <c r="D5" s="40">
        <f>C5+1</f>
        <v>4</v>
      </c>
      <c r="E5" s="40">
        <v>4</v>
      </c>
      <c r="F5" s="40">
        <f>E5+1</f>
        <v>5</v>
      </c>
      <c r="G5" s="40">
        <f>F5+1</f>
        <v>6</v>
      </c>
      <c r="H5" s="40">
        <f>G5+1</f>
        <v>7</v>
      </c>
      <c r="I5" s="183">
        <v>5</v>
      </c>
      <c r="J5" s="183">
        <v>6</v>
      </c>
      <c r="K5" s="183">
        <v>7</v>
      </c>
      <c r="L5" s="183">
        <v>7</v>
      </c>
      <c r="M5" s="183">
        <v>13</v>
      </c>
      <c r="N5" s="183">
        <v>14</v>
      </c>
      <c r="O5" s="183">
        <f>N5+1</f>
        <v>15</v>
      </c>
      <c r="P5" s="137"/>
    </row>
    <row r="6" spans="1:16" ht="37.5" customHeight="1" x14ac:dyDescent="0.25">
      <c r="A6" s="15" t="s">
        <v>0</v>
      </c>
      <c r="B6" s="16" t="s">
        <v>29</v>
      </c>
      <c r="C6" s="136" t="s">
        <v>12</v>
      </c>
      <c r="D6" s="105">
        <v>28032.957776620911</v>
      </c>
      <c r="E6" s="105">
        <v>28959.307044070945</v>
      </c>
      <c r="F6" s="105">
        <v>29633.84160520928</v>
      </c>
      <c r="G6" s="105"/>
      <c r="H6" s="105"/>
      <c r="I6" s="16" t="s">
        <v>29</v>
      </c>
      <c r="J6" s="136" t="s">
        <v>12</v>
      </c>
      <c r="K6" s="105">
        <v>15058.223</v>
      </c>
      <c r="L6" s="105">
        <v>35003.596869999994</v>
      </c>
      <c r="M6" s="105">
        <v>25540.712294947665</v>
      </c>
      <c r="N6" s="105"/>
      <c r="O6" s="105"/>
      <c r="P6" s="137"/>
    </row>
    <row r="7" spans="1:16" ht="15.75" x14ac:dyDescent="0.25">
      <c r="A7" s="12"/>
      <c r="B7" s="13"/>
      <c r="C7" s="14"/>
      <c r="D7" s="14"/>
    </row>
  </sheetData>
  <mergeCells count="10">
    <mergeCell ref="A1:L1"/>
    <mergeCell ref="A2:A4"/>
    <mergeCell ref="I3:I4"/>
    <mergeCell ref="J3:J4"/>
    <mergeCell ref="K3:O3"/>
    <mergeCell ref="B2:H2"/>
    <mergeCell ref="I2:K2"/>
    <mergeCell ref="B3:B4"/>
    <mergeCell ref="C3:C4"/>
    <mergeCell ref="D3:H3"/>
  </mergeCells>
  <printOptions horizontalCentered="1"/>
  <pageMargins left="1.1811023622047245" right="0.39370078740157483" top="0.39370078740157483" bottom="0.39370078740157483" header="0" footer="0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16"/>
  <sheetViews>
    <sheetView topLeftCell="E1" zoomScaleNormal="100" zoomScaleSheetLayoutView="80" workbookViewId="0">
      <selection activeCell="L14" sqref="L14:M16"/>
    </sheetView>
  </sheetViews>
  <sheetFormatPr defaultColWidth="9.140625" defaultRowHeight="15" x14ac:dyDescent="0.25"/>
  <cols>
    <col min="1" max="1" width="5.28515625" style="10" customWidth="1"/>
    <col min="2" max="2" width="45.5703125" style="10" customWidth="1"/>
    <col min="3" max="3" width="13.5703125" style="10" customWidth="1"/>
    <col min="4" max="5" width="13.140625" style="10" customWidth="1"/>
    <col min="6" max="6" width="13.7109375" style="10" customWidth="1"/>
    <col min="7" max="7" width="43.140625" style="10" customWidth="1"/>
    <col min="8" max="8" width="14.5703125" style="10" customWidth="1"/>
    <col min="9" max="9" width="13.140625" style="10" customWidth="1"/>
    <col min="10" max="10" width="13.7109375" style="10" customWidth="1"/>
    <col min="11" max="11" width="18.5703125" style="10" customWidth="1"/>
    <col min="12" max="15" width="13.140625" style="10" customWidth="1"/>
    <col min="16" max="16" width="14.28515625" style="10" hidden="1" customWidth="1"/>
    <col min="17" max="17" width="15" style="10" hidden="1" customWidth="1"/>
    <col min="18" max="16384" width="9.140625" style="10"/>
  </cols>
  <sheetData>
    <row r="1" spans="1:19" ht="33.75" customHeight="1" x14ac:dyDescent="0.25">
      <c r="A1" s="234" t="s">
        <v>130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9" ht="18.75" customHeight="1" x14ac:dyDescent="0.25">
      <c r="A2" s="268" t="s">
        <v>9</v>
      </c>
      <c r="B2" s="268" t="s">
        <v>13</v>
      </c>
      <c r="C2" s="268" t="s">
        <v>10</v>
      </c>
      <c r="D2" s="266" t="s">
        <v>40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67"/>
      <c r="R2" s="137"/>
      <c r="S2" s="138"/>
    </row>
    <row r="3" spans="1:19" ht="20.25" customHeight="1" x14ac:dyDescent="0.25">
      <c r="A3" s="269"/>
      <c r="B3" s="269"/>
      <c r="C3" s="269"/>
      <c r="D3" s="266" t="s">
        <v>106</v>
      </c>
      <c r="E3" s="267"/>
      <c r="F3" s="264" t="s">
        <v>134</v>
      </c>
      <c r="G3" s="264" t="s">
        <v>133</v>
      </c>
      <c r="H3" s="271" t="s">
        <v>107</v>
      </c>
      <c r="I3" s="272"/>
      <c r="J3" s="264" t="s">
        <v>134</v>
      </c>
      <c r="K3" s="264" t="s">
        <v>133</v>
      </c>
      <c r="L3" s="271" t="s">
        <v>108</v>
      </c>
      <c r="M3" s="272"/>
      <c r="N3" s="264" t="s">
        <v>134</v>
      </c>
      <c r="O3" s="264" t="s">
        <v>133</v>
      </c>
      <c r="P3" s="104" t="s">
        <v>109</v>
      </c>
      <c r="Q3" s="104" t="s">
        <v>110</v>
      </c>
      <c r="R3" s="137"/>
      <c r="S3" s="138"/>
    </row>
    <row r="4" spans="1:19" ht="18" customHeight="1" x14ac:dyDescent="0.25">
      <c r="A4" s="270"/>
      <c r="B4" s="270"/>
      <c r="C4" s="270"/>
      <c r="D4" s="171" t="s">
        <v>60</v>
      </c>
      <c r="E4" s="171" t="s">
        <v>61</v>
      </c>
      <c r="F4" s="265"/>
      <c r="G4" s="265"/>
      <c r="H4" s="171" t="s">
        <v>60</v>
      </c>
      <c r="I4" s="171" t="s">
        <v>61</v>
      </c>
      <c r="J4" s="265"/>
      <c r="K4" s="265"/>
      <c r="L4" s="190" t="s">
        <v>60</v>
      </c>
      <c r="M4" s="190" t="s">
        <v>61</v>
      </c>
      <c r="N4" s="265"/>
      <c r="O4" s="265"/>
      <c r="P4" s="38" t="s">
        <v>60</v>
      </c>
      <c r="Q4" s="38" t="s">
        <v>60</v>
      </c>
      <c r="R4" s="137"/>
      <c r="S4" s="138"/>
    </row>
    <row r="5" spans="1:19" ht="15" customHeight="1" x14ac:dyDescent="0.25">
      <c r="A5" s="171">
        <v>1</v>
      </c>
      <c r="B5" s="161">
        <v>2</v>
      </c>
      <c r="C5" s="161">
        <v>3</v>
      </c>
      <c r="D5" s="161">
        <v>4</v>
      </c>
      <c r="E5" s="161">
        <v>5</v>
      </c>
      <c r="F5" s="161">
        <v>6</v>
      </c>
      <c r="G5" s="161">
        <v>7</v>
      </c>
      <c r="H5" s="161">
        <v>4</v>
      </c>
      <c r="I5" s="161">
        <v>5</v>
      </c>
      <c r="J5" s="161">
        <v>6</v>
      </c>
      <c r="K5" s="161">
        <v>7</v>
      </c>
      <c r="L5" s="161">
        <v>6</v>
      </c>
      <c r="M5" s="190"/>
      <c r="N5" s="190"/>
      <c r="O5" s="190"/>
      <c r="P5" s="170">
        <v>7</v>
      </c>
      <c r="Q5" s="170">
        <v>8</v>
      </c>
      <c r="R5" s="137"/>
      <c r="S5" s="138"/>
    </row>
    <row r="6" spans="1:19" ht="15.75" customHeight="1" x14ac:dyDescent="0.25">
      <c r="A6" s="5" t="s">
        <v>38</v>
      </c>
      <c r="B6" s="162" t="s">
        <v>19</v>
      </c>
      <c r="C6" s="163"/>
      <c r="D6" s="163"/>
      <c r="E6" s="163"/>
      <c r="F6" s="163"/>
      <c r="G6" s="164"/>
      <c r="H6" s="163"/>
      <c r="I6" s="163"/>
      <c r="J6" s="163"/>
      <c r="K6" s="164"/>
      <c r="L6" s="163"/>
      <c r="M6" s="163"/>
      <c r="N6" s="163"/>
      <c r="O6" s="163"/>
      <c r="P6" s="163"/>
      <c r="Q6" s="164"/>
      <c r="R6" s="137"/>
      <c r="S6" s="138"/>
    </row>
    <row r="7" spans="1:19" s="1" customFormat="1" ht="82.5" customHeight="1" x14ac:dyDescent="0.25">
      <c r="A7" s="21" t="s">
        <v>36</v>
      </c>
      <c r="B7" s="106" t="s">
        <v>20</v>
      </c>
      <c r="C7" s="107" t="s">
        <v>15</v>
      </c>
      <c r="D7" s="108">
        <v>100</v>
      </c>
      <c r="E7" s="141">
        <v>100</v>
      </c>
      <c r="F7" s="141">
        <f>E7-D7</f>
        <v>0</v>
      </c>
      <c r="G7" s="141"/>
      <c r="H7" s="141">
        <v>100</v>
      </c>
      <c r="I7" s="141">
        <v>100</v>
      </c>
      <c r="J7" s="141">
        <f>I7-H7</f>
        <v>0</v>
      </c>
      <c r="K7" s="141"/>
      <c r="L7" s="141">
        <v>100</v>
      </c>
      <c r="M7" s="194">
        <v>100</v>
      </c>
      <c r="N7" s="141">
        <f>M7-L7</f>
        <v>0</v>
      </c>
      <c r="O7" s="108"/>
      <c r="P7" s="108">
        <v>100</v>
      </c>
      <c r="Q7" s="108">
        <v>100</v>
      </c>
      <c r="R7" s="139"/>
      <c r="S7" s="140"/>
    </row>
    <row r="8" spans="1:19" ht="22.5" customHeight="1" x14ac:dyDescent="0.25">
      <c r="A8" s="20" t="s">
        <v>14</v>
      </c>
      <c r="B8" s="109" t="s">
        <v>41</v>
      </c>
      <c r="C8" s="19" t="s">
        <v>45</v>
      </c>
      <c r="D8" s="108">
        <v>1101.1165930000002</v>
      </c>
      <c r="E8" s="156">
        <v>943.45908299999996</v>
      </c>
      <c r="F8" s="108">
        <f>E8-D8</f>
        <v>-157.65751000000023</v>
      </c>
      <c r="G8" s="108"/>
      <c r="H8" s="11">
        <v>1054.554024</v>
      </c>
      <c r="I8" s="184">
        <v>1013.047219</v>
      </c>
      <c r="J8" s="108">
        <f>I8-H8</f>
        <v>-41.506804999999986</v>
      </c>
      <c r="K8" s="108"/>
      <c r="L8" s="108">
        <v>1054.554024</v>
      </c>
      <c r="M8" s="156">
        <v>993.77300000000002</v>
      </c>
      <c r="N8" s="108">
        <f>M8-L8</f>
        <v>-60.781024000000002</v>
      </c>
      <c r="O8" s="108"/>
      <c r="P8" s="108">
        <v>1054.554024</v>
      </c>
      <c r="Q8" s="108">
        <v>1054.554024</v>
      </c>
      <c r="R8" s="137"/>
      <c r="S8" s="138"/>
    </row>
    <row r="9" spans="1:19" ht="47.25" x14ac:dyDescent="0.25">
      <c r="A9" s="20" t="s">
        <v>16</v>
      </c>
      <c r="B9" s="109" t="s">
        <v>42</v>
      </c>
      <c r="C9" s="19" t="s">
        <v>45</v>
      </c>
      <c r="D9" s="11">
        <v>1101.1165930000002</v>
      </c>
      <c r="E9" s="156">
        <v>943.45908299999996</v>
      </c>
      <c r="F9" s="108">
        <f t="shared" ref="F9:F11" si="0">E9-D9</f>
        <v>-157.65751000000023</v>
      </c>
      <c r="G9" s="11"/>
      <c r="H9" s="11">
        <v>1054.554024</v>
      </c>
      <c r="I9" s="184">
        <v>1013.047219</v>
      </c>
      <c r="J9" s="108">
        <f t="shared" ref="J9:J11" si="1">I9-H9</f>
        <v>-41.506804999999986</v>
      </c>
      <c r="K9" s="11"/>
      <c r="L9" s="11">
        <v>1054.554024</v>
      </c>
      <c r="M9" s="156">
        <v>993.77300000000002</v>
      </c>
      <c r="N9" s="108">
        <f t="shared" ref="N9:N11" si="2">M9-L9</f>
        <v>-60.781024000000002</v>
      </c>
      <c r="O9" s="11"/>
      <c r="P9" s="11">
        <v>1054.554024</v>
      </c>
      <c r="Q9" s="11">
        <v>1054.554024</v>
      </c>
      <c r="R9" s="137"/>
      <c r="S9" s="138"/>
    </row>
    <row r="10" spans="1:19" ht="79.5" customHeight="1" x14ac:dyDescent="0.25">
      <c r="A10" s="20" t="s">
        <v>34</v>
      </c>
      <c r="B10" s="106" t="s">
        <v>22</v>
      </c>
      <c r="C10" s="19" t="s">
        <v>15</v>
      </c>
      <c r="D10" s="108">
        <v>75</v>
      </c>
      <c r="E10" s="108">
        <v>75</v>
      </c>
      <c r="F10" s="108">
        <f t="shared" si="0"/>
        <v>0</v>
      </c>
      <c r="G10" s="108"/>
      <c r="H10" s="11">
        <v>75</v>
      </c>
      <c r="I10" s="185">
        <v>75</v>
      </c>
      <c r="J10" s="108">
        <f t="shared" si="1"/>
        <v>0</v>
      </c>
      <c r="K10" s="108"/>
      <c r="L10" s="108">
        <v>75</v>
      </c>
      <c r="M10" s="156">
        <f>M11/M12</f>
        <v>0.28125</v>
      </c>
      <c r="N10" s="108">
        <f t="shared" si="2"/>
        <v>-74.71875</v>
      </c>
      <c r="O10" s="108"/>
      <c r="P10" s="108">
        <v>75</v>
      </c>
      <c r="Q10" s="108">
        <v>75</v>
      </c>
      <c r="R10" s="137"/>
      <c r="S10" s="138"/>
    </row>
    <row r="11" spans="1:19" ht="65.25" customHeight="1" x14ac:dyDescent="0.25">
      <c r="A11" s="18" t="s">
        <v>17</v>
      </c>
      <c r="B11" s="109" t="s">
        <v>43</v>
      </c>
      <c r="C11" s="19" t="s">
        <v>33</v>
      </c>
      <c r="D11" s="110">
        <v>72</v>
      </c>
      <c r="E11" s="110">
        <v>72</v>
      </c>
      <c r="F11" s="108">
        <f t="shared" si="0"/>
        <v>0</v>
      </c>
      <c r="G11" s="110"/>
      <c r="H11" s="110">
        <v>72</v>
      </c>
      <c r="I11" s="110">
        <v>72</v>
      </c>
      <c r="J11" s="108">
        <f t="shared" si="1"/>
        <v>0</v>
      </c>
      <c r="K11" s="110"/>
      <c r="L11" s="110">
        <v>72</v>
      </c>
      <c r="M11" s="193">
        <v>27</v>
      </c>
      <c r="N11" s="108">
        <f t="shared" si="2"/>
        <v>-45</v>
      </c>
      <c r="O11" s="110"/>
      <c r="P11" s="110">
        <v>72</v>
      </c>
      <c r="Q11" s="110">
        <v>72</v>
      </c>
      <c r="R11" s="137"/>
      <c r="S11" s="138"/>
    </row>
    <row r="12" spans="1:19" ht="20.25" customHeight="1" x14ac:dyDescent="0.25">
      <c r="A12" s="22" t="s">
        <v>35</v>
      </c>
      <c r="B12" s="111" t="s">
        <v>44</v>
      </c>
      <c r="C12" s="41" t="s">
        <v>33</v>
      </c>
      <c r="D12" s="112">
        <v>96</v>
      </c>
      <c r="E12" s="112">
        <v>96</v>
      </c>
      <c r="F12" s="112">
        <f>E12-D12</f>
        <v>0</v>
      </c>
      <c r="G12" s="112"/>
      <c r="H12" s="172">
        <v>96</v>
      </c>
      <c r="I12" s="186">
        <v>96</v>
      </c>
      <c r="J12" s="112">
        <f>I12-H12</f>
        <v>0</v>
      </c>
      <c r="K12" s="112"/>
      <c r="L12" s="112">
        <v>96</v>
      </c>
      <c r="M12" s="112">
        <v>96</v>
      </c>
      <c r="N12" s="112">
        <f>M12-L12</f>
        <v>0</v>
      </c>
      <c r="O12" s="112"/>
      <c r="P12" s="112">
        <v>96</v>
      </c>
      <c r="Q12" s="112">
        <v>96</v>
      </c>
      <c r="R12" s="137"/>
      <c r="S12" s="138"/>
    </row>
    <row r="13" spans="1:19" ht="15.75" customHeight="1" x14ac:dyDescent="0.25">
      <c r="A13" s="7" t="s">
        <v>39</v>
      </c>
      <c r="B13" s="162" t="s">
        <v>21</v>
      </c>
      <c r="C13" s="163"/>
      <c r="D13" s="163"/>
      <c r="E13" s="163"/>
      <c r="F13" s="163"/>
      <c r="G13" s="164"/>
      <c r="H13" s="163"/>
      <c r="I13" s="163"/>
      <c r="J13" s="163"/>
      <c r="K13" s="164"/>
      <c r="L13" s="163"/>
      <c r="M13" s="163"/>
      <c r="N13" s="163"/>
      <c r="O13" s="163"/>
      <c r="P13" s="163"/>
      <c r="Q13" s="164"/>
      <c r="R13" s="137"/>
      <c r="S13" s="138"/>
    </row>
    <row r="14" spans="1:19" ht="33.75" customHeight="1" x14ac:dyDescent="0.25">
      <c r="A14" s="6">
        <v>1</v>
      </c>
      <c r="B14" s="157" t="s">
        <v>48</v>
      </c>
      <c r="C14" s="113" t="s">
        <v>18</v>
      </c>
      <c r="D14" s="113">
        <f>D15/D16</f>
        <v>0</v>
      </c>
      <c r="E14" s="113">
        <v>2.4740000000000002</v>
      </c>
      <c r="F14" s="113">
        <f>E14-D14</f>
        <v>2.4740000000000002</v>
      </c>
      <c r="G14" s="165" t="s">
        <v>156</v>
      </c>
      <c r="H14" s="113">
        <f>H15/H16</f>
        <v>0</v>
      </c>
      <c r="I14" s="113">
        <f>I15/I16</f>
        <v>0</v>
      </c>
      <c r="J14" s="113">
        <f>I14-H14</f>
        <v>0</v>
      </c>
      <c r="K14" s="165"/>
      <c r="L14" s="113">
        <f>L15/L16</f>
        <v>0</v>
      </c>
      <c r="M14" s="113">
        <f>M15/M16</f>
        <v>0</v>
      </c>
      <c r="N14" s="113">
        <f>M14-L14</f>
        <v>0</v>
      </c>
      <c r="O14" s="113"/>
      <c r="P14" s="113">
        <f>P15/P16</f>
        <v>0</v>
      </c>
      <c r="Q14" s="113">
        <f>Q15/Q16</f>
        <v>0</v>
      </c>
      <c r="R14" s="137"/>
      <c r="S14" s="138"/>
    </row>
    <row r="15" spans="1:19" ht="31.5" x14ac:dyDescent="0.25">
      <c r="A15" s="8" t="s">
        <v>14</v>
      </c>
      <c r="B15" s="157" t="s">
        <v>46</v>
      </c>
      <c r="C15" s="25" t="s">
        <v>33</v>
      </c>
      <c r="D15" s="25">
        <v>0</v>
      </c>
      <c r="E15" s="158">
        <v>25</v>
      </c>
      <c r="F15" s="25">
        <f>E15-D15</f>
        <v>25</v>
      </c>
      <c r="G15" s="25"/>
      <c r="H15" s="25">
        <v>0</v>
      </c>
      <c r="I15" s="25">
        <v>0</v>
      </c>
      <c r="J15" s="25">
        <f>I15-H15</f>
        <v>0</v>
      </c>
      <c r="K15" s="25"/>
      <c r="L15" s="25">
        <v>0</v>
      </c>
      <c r="M15" s="158">
        <v>0</v>
      </c>
      <c r="N15" s="25">
        <f>M15-L15</f>
        <v>0</v>
      </c>
      <c r="O15" s="26"/>
      <c r="P15" s="26">
        <v>0</v>
      </c>
      <c r="Q15" s="26">
        <v>0</v>
      </c>
      <c r="R15" s="137"/>
      <c r="S15" s="138"/>
    </row>
    <row r="16" spans="1:19" ht="15" customHeight="1" x14ac:dyDescent="0.25">
      <c r="A16" s="9" t="s">
        <v>16</v>
      </c>
      <c r="B16" s="114" t="s">
        <v>47</v>
      </c>
      <c r="C16" s="23" t="s">
        <v>37</v>
      </c>
      <c r="D16" s="24">
        <v>10.103999999999999</v>
      </c>
      <c r="E16" s="24">
        <v>10.103999999999999</v>
      </c>
      <c r="F16" s="159">
        <f>E16-D16</f>
        <v>0</v>
      </c>
      <c r="G16" s="24"/>
      <c r="H16" s="24">
        <v>10.103999999999999</v>
      </c>
      <c r="I16" s="24">
        <v>15.125</v>
      </c>
      <c r="J16" s="159">
        <f>I16-H16</f>
        <v>5.0210000000000008</v>
      </c>
      <c r="K16" s="24"/>
      <c r="L16" s="24">
        <v>10.103999999999999</v>
      </c>
      <c r="M16" s="24">
        <v>15.125</v>
      </c>
      <c r="N16" s="159">
        <f>M16-L16</f>
        <v>5.0210000000000008</v>
      </c>
      <c r="O16" s="24" t="s">
        <v>170</v>
      </c>
      <c r="P16" s="24">
        <v>10.103999999999999</v>
      </c>
      <c r="Q16" s="24">
        <v>10.103999999999999</v>
      </c>
      <c r="R16" s="137"/>
      <c r="S16" s="138"/>
    </row>
  </sheetData>
  <mergeCells count="14">
    <mergeCell ref="F3:F4"/>
    <mergeCell ref="G3:G4"/>
    <mergeCell ref="A1:Q1"/>
    <mergeCell ref="D3:E3"/>
    <mergeCell ref="C2:C4"/>
    <mergeCell ref="B2:B4"/>
    <mergeCell ref="A2:A4"/>
    <mergeCell ref="J3:J4"/>
    <mergeCell ref="K3:K4"/>
    <mergeCell ref="H3:I3"/>
    <mergeCell ref="L3:M3"/>
    <mergeCell ref="N3:N4"/>
    <mergeCell ref="O3:O4"/>
    <mergeCell ref="D2:Q2"/>
  </mergeCells>
  <printOptions horizontalCentered="1"/>
  <pageMargins left="0.39370078740157483" right="0.39370078740157483" top="1.1811023622047245" bottom="0.39370078740157483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'раздел 3'!Заголовки_для_печати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2021-05-25T05:06:44Z</cp:lastPrinted>
  <dcterms:created xsi:type="dcterms:W3CDTF">1996-10-08T23:32:33Z</dcterms:created>
  <dcterms:modified xsi:type="dcterms:W3CDTF">2022-06-15T03:07:14Z</dcterms:modified>
</cp:coreProperties>
</file>