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825" yWindow="6300" windowWidth="27285" windowHeight="5490" activeTab="2"/>
  </bookViews>
  <sheets>
    <sheet name="раздел 1" sheetId="16" r:id="rId1"/>
    <sheet name="раздел 2" sheetId="19" r:id="rId2"/>
    <sheet name="раздел 3" sheetId="24" r:id="rId3"/>
    <sheet name="раздел 4" sheetId="22" r:id="rId4"/>
    <sheet name="раздел 5" sheetId="18" r:id="rId5"/>
  </sheets>
  <externalReferences>
    <externalReference r:id="rId6"/>
  </externalReferences>
  <definedNames>
    <definedName name="_xlnm.Print_Titles" localSheetId="2">'раздел 3'!$3:$5</definedName>
    <definedName name="_xlnm.Print_Area" localSheetId="1">'раздел 2'!$A$1:$T$30</definedName>
    <definedName name="_xlnm.Print_Area" localSheetId="2">'раздел 3'!$A$1:$I$29</definedName>
    <definedName name="_xlnm.Print_Area" localSheetId="3">'раздел 4'!$A$1:$M$6</definedName>
    <definedName name="_xlnm.Print_Area" localSheetId="4">'раздел 5'!$A$1:$G$16</definedName>
  </definedNames>
  <calcPr calcId="145621"/>
</workbook>
</file>

<file path=xl/calcChain.xml><?xml version="1.0" encoding="utf-8"?>
<calcChain xmlns="http://schemas.openxmlformats.org/spreadsheetml/2006/main">
  <c r="F16" i="18" l="1"/>
  <c r="F15" i="18"/>
  <c r="F14" i="18"/>
  <c r="F9" i="18"/>
  <c r="F8" i="18"/>
  <c r="H7" i="24"/>
  <c r="H8" i="24"/>
  <c r="H9" i="24"/>
  <c r="H10" i="24"/>
  <c r="H11" i="24"/>
  <c r="H12" i="24"/>
  <c r="H13" i="24"/>
  <c r="H6" i="24"/>
  <c r="G13" i="24"/>
  <c r="N6" i="22" l="1"/>
  <c r="E14" i="18" l="1"/>
  <c r="T30" i="19" l="1"/>
  <c r="T9" i="19"/>
  <c r="D13" i="24" l="1"/>
  <c r="H26" i="19" l="1"/>
  <c r="H23" i="19"/>
  <c r="H18" i="19"/>
  <c r="H12" i="19"/>
  <c r="H11" i="19" s="1"/>
  <c r="H8" i="19"/>
  <c r="H30" i="19" s="1"/>
  <c r="H14" i="19" l="1"/>
  <c r="H17" i="19" s="1"/>
  <c r="F18" i="19" l="1"/>
  <c r="E18" i="19"/>
  <c r="O5" i="22" l="1"/>
  <c r="D5" i="22"/>
  <c r="F5" i="22" s="1"/>
  <c r="H5" i="22" s="1"/>
  <c r="D12" i="19"/>
  <c r="W26" i="19" l="1"/>
  <c r="V26" i="19"/>
  <c r="U26" i="19"/>
  <c r="W23" i="19"/>
  <c r="V23" i="19"/>
  <c r="U23" i="19"/>
  <c r="W22" i="19"/>
  <c r="W21" i="19"/>
  <c r="W20" i="19"/>
  <c r="W19" i="19"/>
  <c r="W18" i="19" s="1"/>
  <c r="V18" i="19"/>
  <c r="U18" i="19"/>
  <c r="W15" i="19"/>
  <c r="W12" i="19"/>
  <c r="W11" i="19" s="1"/>
  <c r="V11" i="19"/>
  <c r="U11" i="19"/>
  <c r="W9" i="19"/>
  <c r="W8" i="19" s="1"/>
  <c r="W14" i="19" s="1"/>
  <c r="V8" i="19"/>
  <c r="V14" i="19" s="1"/>
  <c r="V30" i="19" s="1"/>
  <c r="U8" i="19"/>
  <c r="U14" i="19" s="1"/>
  <c r="U6" i="19"/>
  <c r="V6" i="19" s="1"/>
  <c r="W6" i="19" s="1"/>
  <c r="W17" i="19" l="1"/>
  <c r="U17" i="19"/>
  <c r="U30" i="19"/>
  <c r="W30" i="19" s="1"/>
  <c r="V17" i="19"/>
  <c r="F8" i="19" l="1"/>
  <c r="F14" i="19" s="1"/>
  <c r="F17" i="19" s="1"/>
  <c r="G15" i="19"/>
  <c r="G19" i="19"/>
  <c r="G20" i="19"/>
  <c r="G21" i="19"/>
  <c r="G22" i="19"/>
  <c r="F30" i="19" l="1"/>
  <c r="G18" i="19"/>
  <c r="G12" i="19"/>
  <c r="G9" i="19"/>
  <c r="T26" i="19" l="1"/>
  <c r="G26" i="19"/>
  <c r="F26" i="19"/>
  <c r="E26" i="19"/>
  <c r="D26" i="19"/>
  <c r="T23" i="19"/>
  <c r="G23" i="19"/>
  <c r="F23" i="19"/>
  <c r="E23" i="19"/>
  <c r="D23" i="19"/>
  <c r="D18" i="19"/>
  <c r="T11" i="19"/>
  <c r="G11" i="19"/>
  <c r="F11" i="19"/>
  <c r="E11" i="19"/>
  <c r="T8" i="19"/>
  <c r="T14" i="19" s="1"/>
  <c r="G8" i="19"/>
  <c r="E8" i="19"/>
  <c r="E14" i="19" s="1"/>
  <c r="E17" i="19" s="1"/>
  <c r="D8" i="19"/>
  <c r="B6" i="19"/>
  <c r="C6" i="19" s="1"/>
  <c r="D6" i="19" s="1"/>
  <c r="E6" i="19" s="1"/>
  <c r="F6" i="19" s="1"/>
  <c r="G6" i="19" s="1"/>
  <c r="H6" i="19" s="1"/>
  <c r="I6" i="19" s="1"/>
  <c r="J6" i="19" s="1"/>
  <c r="K6" i="19" s="1"/>
  <c r="L6" i="19" s="1"/>
  <c r="M6" i="19" s="1"/>
  <c r="N6" i="19" s="1"/>
  <c r="O6" i="19" s="1"/>
  <c r="Q6" i="19" s="1"/>
  <c r="R6" i="19" s="1"/>
  <c r="S6" i="19" s="1"/>
  <c r="D30" i="19" l="1"/>
  <c r="E30" i="19"/>
  <c r="G30" i="19" s="1"/>
  <c r="G14" i="19"/>
  <c r="G17" i="19" s="1"/>
  <c r="T18" i="19"/>
  <c r="T17" i="19"/>
  <c r="D11" i="19"/>
  <c r="D14" i="19"/>
  <c r="D17" i="19" s="1"/>
</calcChain>
</file>

<file path=xl/sharedStrings.xml><?xml version="1.0" encoding="utf-8"?>
<sst xmlns="http://schemas.openxmlformats.org/spreadsheetml/2006/main" count="251" uniqueCount="136">
  <si>
    <t>1.</t>
  </si>
  <si>
    <t>2.</t>
  </si>
  <si>
    <t>3.</t>
  </si>
  <si>
    <t>3.1</t>
  </si>
  <si>
    <t>3.2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</si>
  <si>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</si>
  <si>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</si>
  <si>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</si>
  <si>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</si>
  <si>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</si>
  <si>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</si>
  <si>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</si>
  <si>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тыс. руб.</t>
  </si>
  <si>
    <t>Наименование показателя</t>
  </si>
  <si>
    <t>1.1</t>
  </si>
  <si>
    <t>%</t>
  </si>
  <si>
    <t>1.2</t>
  </si>
  <si>
    <t>2.1</t>
  </si>
  <si>
    <t>ед./км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</si>
  <si>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</si>
  <si>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</si>
  <si>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</si>
  <si>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</si>
  <si>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№    п/п</t>
  </si>
  <si>
    <t xml:space="preserve">Наименование показателей   </t>
  </si>
  <si>
    <t>Единицы измерения</t>
  </si>
  <si>
    <t>куб.м</t>
  </si>
  <si>
    <t>4.</t>
  </si>
  <si>
    <t>5.</t>
  </si>
  <si>
    <t>Объем финансовых потребностей</t>
  </si>
  <si>
    <t>Показатели производственной деятельности</t>
  </si>
  <si>
    <t>Срок реализации мероприятия</t>
  </si>
  <si>
    <t xml:space="preserve"> -</t>
  </si>
  <si>
    <t>ед.</t>
  </si>
  <si>
    <t>2</t>
  </si>
  <si>
    <t>2.2</t>
  </si>
  <si>
    <t>1</t>
  </si>
  <si>
    <t>км</t>
  </si>
  <si>
    <t>I</t>
  </si>
  <si>
    <t>II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</si>
  <si>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</si>
  <si>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</si>
  <si>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</si>
  <si>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</si>
  <si>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тыс.куб.м</t>
  </si>
  <si>
    <t>количество аварий и засоров на канализационных сетях</t>
  </si>
  <si>
    <t>протяженность канализационных сетей</t>
  </si>
  <si>
    <t>показатель надежности и бесперебойности централизованной системы водоотведения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</si>
  <si>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</si>
  <si>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</si>
  <si>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</si>
  <si>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</si>
  <si>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</si>
  <si>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</si>
  <si>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</si>
  <si>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МП городского округа Анадырь «Городское коммунальное хозяйство»</t>
  </si>
  <si>
    <t>689000, Чукотский автономный округ, г. Анадырь, ул. Ленина, 45</t>
  </si>
  <si>
    <t>ОТЧЕТ ОБ ИСПОЛНЕНИИ ПРОИЗВОДСТВЕННОЙ ПРОГРАММЫ</t>
  </si>
  <si>
    <t>Раздел 2. Баланс водоотведения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</si>
  <si>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</si>
  <si>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</si>
  <si>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</si>
  <si>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</si>
  <si>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</si>
  <si>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</si>
  <si>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</si>
  <si>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</si>
  <si>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</si>
  <si>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</si>
  <si>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</si>
  <si>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</si>
  <si>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</si>
  <si>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</si>
  <si>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</si>
  <si>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</si>
  <si>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</si>
  <si>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</si>
  <si>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</si>
  <si>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</si>
  <si>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</si>
  <si>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</si>
  <si>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</si>
  <si>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</si>
  <si>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</si>
  <si>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</si>
  <si>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</si>
  <si>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</si>
  <si>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</si>
  <si>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</si>
  <si>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</si>
  <si>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</si>
  <si>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</si>
  <si>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</si>
  <si>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</si>
  <si>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</si>
  <si>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объем сточных вод, прошедших очистку</t>
  </si>
  <si>
    <t>сбросы сточных вод в пределах нормативов и лимитов</t>
  </si>
  <si>
    <t>Объем обезвоженного осадка сточных вод</t>
  </si>
  <si>
    <t>Сброшенные воды без очистки</t>
  </si>
  <si>
    <t>ФАКТ</t>
  </si>
  <si>
    <t>сельского</t>
  </si>
  <si>
    <t>городского</t>
  </si>
  <si>
    <t>Руководитель организации</t>
  </si>
  <si>
    <t>(должность)</t>
  </si>
  <si>
    <t>(ФИО, подпись)</t>
  </si>
  <si>
    <t>2019 год</t>
  </si>
  <si>
    <t>2021 год</t>
  </si>
  <si>
    <t>2022 год</t>
  </si>
  <si>
    <t>2023 год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</si>
  <si>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</si>
  <si>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План мероприятий по ремонту объектов централизованной систе</t>
    </r>
    <r>
      <rPr>
        <b/>
        <sz val="12"/>
        <rFont val="Times New Roman"/>
        <family val="1"/>
        <charset val="204"/>
      </rPr>
      <t>мы водоотведения</t>
    </r>
  </si>
  <si>
    <t>Ремонт трубопроводов водоотведения</t>
  </si>
  <si>
    <t>3.2. План мероприятий, направленных на улучшение качества очистки сточных вод*</t>
  </si>
  <si>
    <t>Срок реализации мероприятия, лет</t>
  </si>
  <si>
    <t>* План мероприятий, направленных на улучшение качества очистки сточных воды, организацией не представлен</t>
  </si>
  <si>
    <t>3.3. План мероприятий по энергосбережению и повышению энергетической эффективности *</t>
  </si>
  <si>
    <t>* План мероприятий по энергосбережению и повышению энергетической эффективности организацией не представлен</t>
  </si>
  <si>
    <t>Раздел 4. Объем финансовых потребностей, необходимых для реализации производственной программы</t>
  </si>
  <si>
    <t>Раздел 5. Плановые показатели надежности, качества, энергетической эффективности объектов централизованной системы водоотведения</t>
  </si>
  <si>
    <t>ПЛАН</t>
  </si>
  <si>
    <t>Отклонение 
(- не использовано, + перерасход)</t>
  </si>
  <si>
    <t>Причины отклонения</t>
  </si>
  <si>
    <t xml:space="preserve">Отклонение </t>
  </si>
  <si>
    <t>2020 год</t>
  </si>
  <si>
    <t xml:space="preserve">при планировании специалистом МП "Горкоммунхоз" был некорректно истолкован требуемый показатель, ввиду чего количество перерывов в подаче воды запланировано неверно  </t>
  </si>
  <si>
    <t>В.Б. Ковальский</t>
  </si>
  <si>
    <t>в сфере водоотведения за 2023 год</t>
  </si>
  <si>
    <t xml:space="preserve">2023 год </t>
  </si>
  <si>
    <t>Замена магистральных сетей водоотведения от УТ-9а/7 до УТ-9/7 по ул. Строителей, д. 12</t>
  </si>
  <si>
    <t>Замена магистральных сетей водоотведения от МКД № 8  по ул. Беренга до УТ - 15/1  по ул. Беринга</t>
  </si>
  <si>
    <t>Технические мероприятия по прочистке с промывкой от УТ-21/6 до УТ-20а/6 (от ул. Отке, д. 1 до ул. Мира, д. 9)</t>
  </si>
  <si>
    <t>Технические мероприятия по прочистке с промывкой от УТ-14/5 до УТ-18.1/5 (от ул. Энергетиков, д. 3 до ул. Тевлянто, д. 5)</t>
  </si>
  <si>
    <t>Технические мероприятия по прочистке с промывкой от УТ-17/3 до УТ-14/3 (от ул. Ленина, СЭС до ул. Ленина, № 5)</t>
  </si>
  <si>
    <t>Ремонт участка сетей тепловодоснабжения и водоотведения  между МКД по ул.Отке д.26А и Отке д.28А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</si>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</sst>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0.000"/>
    <numFmt numFmtId="166" formatCode="#,##0.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/>
    <xf numFmtId="0" fontId="9" fillId="0" borderId="0"/>
    <xf numFmtId="0" fontId="4" fillId="0" borderId="0"/>
    <xf numFmtId="0" fontId="4" fillId="0" borderId="0"/>
    <xf numFmtId="0" fontId="9" fillId="0" borderId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" fillId="0" borderId="0"/>
    <xf numFmtId="43" fontId="16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164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/>
    </xf>
    <xf numFmtId="0" fontId="11" fillId="0" borderId="0" xfId="4" applyFont="1"/>
    <xf numFmtId="0" fontId="6" fillId="0" borderId="1" xfId="4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6" fillId="0" borderId="0" xfId="4" applyFont="1"/>
    <xf numFmtId="0" fontId="2" fillId="0" borderId="1" xfId="1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7" fillId="0" borderId="0" xfId="4" applyFont="1"/>
    <xf numFmtId="0" fontId="2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8" fillId="0" borderId="1" xfId="0" applyFont="1" applyBorder="1"/>
    <xf numFmtId="0" fontId="15" fillId="0" borderId="4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4" applyFont="1" applyBorder="1"/>
    <xf numFmtId="0" fontId="6" fillId="0" borderId="0" xfId="4" applyFont="1" applyAlignment="1">
      <alignment horizontal="center"/>
    </xf>
    <xf numFmtId="0" fontId="10" fillId="0" borderId="8" xfId="0" applyFont="1" applyFill="1" applyBorder="1" applyAlignment="1"/>
    <xf numFmtId="0" fontId="13" fillId="0" borderId="0" xfId="1" applyFont="1" applyFill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49" fontId="13" fillId="0" borderId="15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Fill="1" applyBorder="1" applyAlignment="1">
      <alignment horizontal="left" vertical="top" wrapText="1"/>
    </xf>
    <xf numFmtId="164" fontId="8" fillId="0" borderId="15" xfId="0" applyNumberFormat="1" applyFont="1" applyFill="1" applyBorder="1" applyAlignment="1">
      <alignment horizontal="center" vertical="top" wrapText="1"/>
    </xf>
    <xf numFmtId="166" fontId="8" fillId="0" borderId="6" xfId="0" applyNumberFormat="1" applyFont="1" applyFill="1" applyBorder="1" applyAlignment="1">
      <alignment horizontal="center" vertical="top" wrapText="1"/>
    </xf>
    <xf numFmtId="166" fontId="8" fillId="0" borderId="23" xfId="0" applyNumberFormat="1" applyFont="1" applyFill="1" applyBorder="1" applyAlignment="1">
      <alignment horizontal="center" vertical="top" wrapText="1"/>
    </xf>
    <xf numFmtId="166" fontId="8" fillId="0" borderId="24" xfId="0" applyNumberFormat="1" applyFont="1" applyFill="1" applyBorder="1" applyAlignment="1">
      <alignment horizontal="center" vertical="top" wrapText="1"/>
    </xf>
    <xf numFmtId="166" fontId="8" fillId="0" borderId="21" xfId="0" applyNumberFormat="1" applyFont="1" applyFill="1" applyBorder="1" applyAlignment="1">
      <alignment horizontal="center" vertical="top" wrapText="1"/>
    </xf>
    <xf numFmtId="164" fontId="8" fillId="0" borderId="15" xfId="0" applyNumberFormat="1" applyFont="1" applyFill="1" applyBorder="1" applyAlignment="1">
      <alignment horizontal="center" vertical="center" wrapText="1"/>
    </xf>
    <xf numFmtId="166" fontId="13" fillId="0" borderId="15" xfId="0" applyNumberFormat="1" applyFont="1" applyFill="1" applyBorder="1" applyAlignment="1">
      <alignment horizontal="center" vertical="center" wrapText="1"/>
    </xf>
    <xf numFmtId="166" fontId="13" fillId="0" borderId="25" xfId="0" applyNumberFormat="1" applyFont="1" applyFill="1" applyBorder="1" applyAlignment="1">
      <alignment horizontal="center" vertical="center" wrapText="1"/>
    </xf>
    <xf numFmtId="166" fontId="13" fillId="0" borderId="26" xfId="0" applyNumberFormat="1" applyFont="1" applyFill="1" applyBorder="1" applyAlignment="1">
      <alignment horizontal="center" vertical="center" wrapText="1"/>
    </xf>
    <xf numFmtId="166" fontId="13" fillId="0" borderId="27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left" vertical="top" wrapText="1"/>
    </xf>
    <xf numFmtId="166" fontId="8" fillId="0" borderId="15" xfId="0" applyNumberFormat="1" applyFont="1" applyFill="1" applyBorder="1" applyAlignment="1">
      <alignment horizontal="center" vertical="center" wrapText="1"/>
    </xf>
    <xf numFmtId="166" fontId="8" fillId="0" borderId="25" xfId="0" applyNumberFormat="1" applyFont="1" applyFill="1" applyBorder="1" applyAlignment="1">
      <alignment horizontal="center" vertical="center" wrapText="1"/>
    </xf>
    <xf numFmtId="166" fontId="8" fillId="0" borderId="26" xfId="0" applyNumberFormat="1" applyFont="1" applyFill="1" applyBorder="1" applyAlignment="1">
      <alignment horizontal="center" vertical="center" wrapText="1"/>
    </xf>
    <xf numFmtId="166" fontId="8" fillId="0" borderId="27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28" xfId="0" applyNumberFormat="1" applyFont="1" applyFill="1" applyBorder="1" applyAlignment="1">
      <alignment horizontal="center" vertical="center" wrapText="1"/>
    </xf>
    <xf numFmtId="166" fontId="13" fillId="0" borderId="29" xfId="0" applyNumberFormat="1" applyFont="1" applyFill="1" applyBorder="1" applyAlignment="1">
      <alignment horizontal="center" vertical="center" wrapText="1"/>
    </xf>
    <xf numFmtId="166" fontId="13" fillId="0" borderId="21" xfId="0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166" fontId="8" fillId="0" borderId="28" xfId="0" applyNumberFormat="1" applyFont="1" applyFill="1" applyBorder="1" applyAlignment="1">
      <alignment horizontal="center" vertical="center" wrapText="1"/>
    </xf>
    <xf numFmtId="166" fontId="8" fillId="0" borderId="29" xfId="0" applyNumberFormat="1" applyFont="1" applyFill="1" applyBorder="1" applyAlignment="1">
      <alignment horizontal="center" vertical="center" wrapText="1"/>
    </xf>
    <xf numFmtId="166" fontId="8" fillId="0" borderId="21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166" fontId="8" fillId="0" borderId="33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left" vertical="center" wrapText="1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166" fontId="13" fillId="0" borderId="30" xfId="0" applyNumberFormat="1" applyFont="1" applyFill="1" applyBorder="1" applyAlignment="1">
      <alignment horizontal="center" vertical="center" wrapText="1"/>
    </xf>
    <xf numFmtId="166" fontId="13" fillId="0" borderId="31" xfId="0" applyNumberFormat="1" applyFont="1" applyFill="1" applyBorder="1" applyAlignment="1">
      <alignment horizontal="center" vertical="center" wrapText="1"/>
    </xf>
    <xf numFmtId="166" fontId="13" fillId="0" borderId="2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/>
    <xf numFmtId="0" fontId="8" fillId="0" borderId="13" xfId="0" applyFont="1" applyFill="1" applyBorder="1"/>
    <xf numFmtId="164" fontId="2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164" fontId="6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justify" wrapText="1"/>
    </xf>
    <xf numFmtId="0" fontId="6" fillId="0" borderId="16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justify" wrapText="1"/>
    </xf>
    <xf numFmtId="1" fontId="2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justify" wrapText="1"/>
    </xf>
    <xf numFmtId="1" fontId="2" fillId="0" borderId="4" xfId="0" applyNumberFormat="1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justify" wrapText="1"/>
    </xf>
    <xf numFmtId="3" fontId="2" fillId="0" borderId="9" xfId="1" applyNumberFormat="1" applyFont="1" applyBorder="1" applyAlignment="1"/>
    <xf numFmtId="0" fontId="2" fillId="0" borderId="6" xfId="1" applyFont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3" xfId="0" applyFont="1" applyBorder="1"/>
    <xf numFmtId="0" fontId="8" fillId="0" borderId="0" xfId="0" applyFont="1" applyBorder="1"/>
    <xf numFmtId="0" fontId="2" fillId="0" borderId="13" xfId="0" applyFont="1" applyBorder="1"/>
    <xf numFmtId="0" fontId="2" fillId="0" borderId="0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wrapText="1"/>
    </xf>
    <xf numFmtId="49" fontId="2" fillId="0" borderId="6" xfId="1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9" xfId="3" applyFont="1" applyBorder="1" applyAlignment="1">
      <alignment vertical="center" wrapText="1"/>
    </xf>
    <xf numFmtId="0" fontId="7" fillId="0" borderId="12" xfId="3" applyFont="1" applyBorder="1" applyAlignment="1">
      <alignment vertical="center" wrapText="1"/>
    </xf>
    <xf numFmtId="0" fontId="7" fillId="0" borderId="20" xfId="3" applyFont="1" applyBorder="1" applyAlignment="1">
      <alignment vertical="center" wrapText="1"/>
    </xf>
    <xf numFmtId="2" fontId="6" fillId="0" borderId="2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6" fillId="0" borderId="8" xfId="4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1" fontId="6" fillId="0" borderId="15" xfId="3" applyNumberFormat="1" applyFont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21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8" xfId="1" applyFont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4" borderId="34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32" xfId="0" applyFont="1" applyFill="1" applyBorder="1" applyAlignment="1">
      <alignment horizontal="center" vertical="center" wrapText="1" shrinkToFit="1"/>
    </xf>
    <xf numFmtId="0" fontId="8" fillId="3" borderId="34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wrapText="1" shrinkToFit="1"/>
    </xf>
    <xf numFmtId="0" fontId="8" fillId="3" borderId="32" xfId="0" applyFont="1" applyFill="1" applyBorder="1" applyAlignment="1">
      <alignment horizontal="center" vertical="center" wrapText="1" shrinkToFit="1"/>
    </xf>
    <xf numFmtId="0" fontId="8" fillId="5" borderId="34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32" xfId="0" applyFont="1" applyFill="1" applyBorder="1" applyAlignment="1">
      <alignment horizontal="center" vertical="center" wrapText="1" shrinkToFit="1"/>
    </xf>
    <xf numFmtId="0" fontId="8" fillId="6" borderId="34" xfId="0" applyFont="1" applyFill="1" applyBorder="1" applyAlignment="1">
      <alignment horizontal="center" vertical="center" wrapText="1" shrinkToFit="1"/>
    </xf>
    <xf numFmtId="0" fontId="8" fillId="6" borderId="8" xfId="0" applyFont="1" applyFill="1" applyBorder="1" applyAlignment="1">
      <alignment horizontal="center" vertical="center" wrapText="1" shrinkToFit="1"/>
    </xf>
    <xf numFmtId="0" fontId="8" fillId="6" borderId="32" xfId="0" applyFont="1" applyFill="1" applyBorder="1" applyAlignment="1">
      <alignment horizontal="center" vertical="center" wrapText="1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8" xfId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justify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3">
    <cellStyle name="Обычный" xfId="0" builtinId="0"/>
    <cellStyle name="Обычный 2" xfId="9"/>
    <cellStyle name="Обычный 2_ООО Тепловая компания (печора)" xfId="1"/>
    <cellStyle name="Обычный 3" xfId="5"/>
    <cellStyle name="Обычный 4" xfId="11"/>
    <cellStyle name="Обычный 5" xfId="2"/>
    <cellStyle name="Обычный 6" xfId="8"/>
    <cellStyle name="Обычный 8" xfId="10"/>
    <cellStyle name="Обычный_PP_PitWater" xfId="4"/>
    <cellStyle name="Процентный 2" xfId="7"/>
    <cellStyle name="Процентный 4" xfId="6"/>
    <cellStyle name="Стиль 1" xfId="3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4%20&#1075;&#1086;&#1076;/&#1055;&#1055;%20&#1042;&#1057;%20&#1042;&#1054;%202019-2024/&#1055;&#1055;%20&#1092;&#1072;&#1082;&#1090;%202023/&#1086;&#1090;%20&#1056;&#1054;/&#1043;&#1050;&#1061;/&#1043;&#1050;&#1061;%20&#1092;&#1072;&#1082;&#1090;%202023/&#1043;&#1050;&#1061;%20&#1092;&#1072;&#1082;&#1090;%202023%20&#1061;&#1042;&#1057;,%20&#1043;&#1042;&#1057;,%20&#1042;&#1054;/&#1043;&#1050;&#1061;%20&#1092;&#1072;&#1082;&#1090;%202023%20&#1061;&#1042;&#1057;,%20&#1043;&#1042;&#1057;,%20&#1042;&#1054;/!&#1042;&#1054;/&#1042;&#1054;%20&#1055;&#1055;%20&#1043;&#1050;&#1061;%202023%20&#1092;&#1072;&#1082;&#1090;%20&#1086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Анадырь"/>
      <sheetName val="Анализ 20.01"/>
      <sheetName val="Ремонты"/>
      <sheetName val="ОХР"/>
      <sheetName val="ОПР"/>
      <sheetName val="ОСВ 90.01.1 "/>
      <sheetName val="недополученные"/>
      <sheetName val="Амортизация"/>
      <sheetName val="Аренда"/>
      <sheetName val="Аренда земли"/>
      <sheetName val="налог на имущество"/>
      <sheetName val="Материальная помощь"/>
    </sheetNames>
    <sheetDataSet>
      <sheetData sheetId="0"/>
      <sheetData sheetId="1"/>
      <sheetData sheetId="2"/>
      <sheetData sheetId="3"/>
      <sheetData sheetId="4"/>
      <sheetData sheetId="5">
        <row r="111">
          <cell r="F111">
            <v>34912.309929182375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E5" sqref="E5"/>
    </sheetView>
  </sheetViews>
  <sheetFormatPr defaultColWidth="9.140625" defaultRowHeight="15.75" x14ac:dyDescent="0.25"/>
  <cols>
    <col min="1" max="1" width="51.28515625" style="29" customWidth="1"/>
    <col min="2" max="2" width="69.42578125" style="29" customWidth="1"/>
    <col min="3" max="3" width="7" style="29" customWidth="1"/>
    <col min="4" max="4" width="6.7109375" style="29" customWidth="1"/>
    <col min="5" max="16384" width="9.140625" style="29"/>
  </cols>
  <sheetData>
    <row r="1" spans="1:2" s="26" customFormat="1" ht="18.75" x14ac:dyDescent="0.3">
      <c r="A1" s="159" t="s">
        <v>57</v>
      </c>
      <c r="B1" s="159"/>
    </row>
    <row r="2" spans="1:2" s="26" customFormat="1" ht="18" customHeight="1" x14ac:dyDescent="0.3">
      <c r="A2" s="160" t="s">
        <v>126</v>
      </c>
      <c r="B2" s="160"/>
    </row>
    <row r="3" spans="1:2" s="26" customFormat="1" ht="18.75" x14ac:dyDescent="0.3">
      <c r="A3" s="161"/>
      <c r="B3" s="162"/>
    </row>
    <row r="4" spans="1:2" s="26" customFormat="1" ht="18.75" x14ac:dyDescent="0.3">
      <c r="A4" s="163" t="s">
        <v>48</v>
      </c>
      <c r="B4" s="163"/>
    </row>
    <row r="5" spans="1:2" ht="26.25" customHeight="1" x14ac:dyDescent="0.25">
      <c r="A5" s="27" t="s">
        <v>49</v>
      </c>
      <c r="B5" s="28" t="s">
        <v>55</v>
      </c>
    </row>
    <row r="6" spans="1:2" ht="30.75" customHeight="1" x14ac:dyDescent="0.25">
      <c r="A6" s="27" t="s">
        <v>50</v>
      </c>
      <c r="B6" s="30" t="s">
        <v>56</v>
      </c>
    </row>
    <row r="7" spans="1:2" ht="37.5" customHeight="1" x14ac:dyDescent="0.25">
      <c r="A7" s="27" t="s">
        <v>51</v>
      </c>
      <c r="B7" s="30" t="s">
        <v>52</v>
      </c>
    </row>
    <row r="8" spans="1:2" ht="29.25" customHeight="1" x14ac:dyDescent="0.25">
      <c r="A8" s="27" t="s">
        <v>53</v>
      </c>
      <c r="B8" s="28" t="s">
        <v>54</v>
      </c>
    </row>
    <row r="9" spans="1:2" s="33" customFormat="1" x14ac:dyDescent="0.25">
      <c r="A9" s="31"/>
      <c r="B9" s="32"/>
    </row>
    <row r="11" spans="1:2" x14ac:dyDescent="0.25">
      <c r="A11" s="41" t="s">
        <v>102</v>
      </c>
      <c r="B11" s="128" t="s">
        <v>125</v>
      </c>
    </row>
    <row r="12" spans="1:2" x14ac:dyDescent="0.25">
      <c r="A12" s="42" t="s">
        <v>103</v>
      </c>
      <c r="B12" s="42" t="s">
        <v>104</v>
      </c>
    </row>
    <row r="20" spans="1:3" x14ac:dyDescent="0.25">
      <c r="C20" s="34"/>
    </row>
    <row r="22" spans="1:3" x14ac:dyDescent="0.25">
      <c r="C22" s="35"/>
    </row>
    <row r="25" spans="1:3" s="33" customFormat="1" x14ac:dyDescent="0.25">
      <c r="A25" s="29"/>
      <c r="B25" s="29"/>
      <c r="C25" s="29"/>
    </row>
  </sheetData>
  <mergeCells count="4">
    <mergeCell ref="A1:B1"/>
    <mergeCell ref="A2:B2"/>
    <mergeCell ref="A3:B3"/>
    <mergeCell ref="A4:B4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35"/>
  <sheetViews>
    <sheetView zoomScale="110" zoomScaleNormal="11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U24" sqref="U24"/>
    </sheetView>
  </sheetViews>
  <sheetFormatPr defaultColWidth="9.140625" defaultRowHeight="15" x14ac:dyDescent="0.25"/>
  <cols>
    <col min="1" max="1" width="6.85546875" style="45" customWidth="1"/>
    <col min="2" max="2" width="45.7109375" style="45" customWidth="1"/>
    <col min="3" max="3" width="10.7109375" style="45" customWidth="1"/>
    <col min="4" max="19" width="10.85546875" style="45" hidden="1" customWidth="1"/>
    <col min="20" max="23" width="11.5703125" style="45" customWidth="1"/>
    <col min="24" max="24" width="23.42578125" style="45" hidden="1" customWidth="1"/>
    <col min="25" max="27" width="12.140625" style="45" hidden="1" customWidth="1"/>
    <col min="28" max="31" width="12.140625" style="45" customWidth="1"/>
    <col min="32" max="16384" width="9.140625" style="45"/>
  </cols>
  <sheetData>
    <row r="1" spans="1:25" ht="18.75" x14ac:dyDescent="0.3">
      <c r="A1" s="43" t="s">
        <v>58</v>
      </c>
      <c r="B1" s="44"/>
      <c r="C1" s="44"/>
      <c r="D1" s="44"/>
      <c r="E1" s="44"/>
      <c r="F1" s="44"/>
      <c r="G1" s="44"/>
    </row>
    <row r="2" spans="1:25" ht="20.25" customHeight="1" x14ac:dyDescent="0.25">
      <c r="A2" s="169" t="s">
        <v>23</v>
      </c>
      <c r="B2" s="169" t="s">
        <v>24</v>
      </c>
      <c r="C2" s="169" t="s">
        <v>25</v>
      </c>
      <c r="D2" s="168" t="s">
        <v>30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89"/>
      <c r="Y2" s="89"/>
    </row>
    <row r="3" spans="1:25" ht="17.25" customHeight="1" x14ac:dyDescent="0.25">
      <c r="A3" s="170"/>
      <c r="B3" s="170"/>
      <c r="C3" s="170"/>
      <c r="D3" s="172" t="s">
        <v>105</v>
      </c>
      <c r="E3" s="173"/>
      <c r="F3" s="173"/>
      <c r="G3" s="174"/>
      <c r="H3" s="175" t="s">
        <v>123</v>
      </c>
      <c r="I3" s="176"/>
      <c r="J3" s="176"/>
      <c r="K3" s="177"/>
      <c r="L3" s="178" t="s">
        <v>106</v>
      </c>
      <c r="M3" s="179"/>
      <c r="N3" s="179"/>
      <c r="O3" s="180"/>
      <c r="P3" s="181" t="s">
        <v>107</v>
      </c>
      <c r="Q3" s="182"/>
      <c r="R3" s="182"/>
      <c r="S3" s="183"/>
      <c r="T3" s="167" t="s">
        <v>108</v>
      </c>
      <c r="U3" s="167"/>
      <c r="V3" s="167"/>
      <c r="W3" s="167"/>
      <c r="X3" s="89"/>
    </row>
    <row r="4" spans="1:25" x14ac:dyDescent="0.25">
      <c r="A4" s="170"/>
      <c r="B4" s="170"/>
      <c r="C4" s="170"/>
      <c r="D4" s="46" t="s">
        <v>59</v>
      </c>
      <c r="E4" s="164" t="s">
        <v>60</v>
      </c>
      <c r="F4" s="165"/>
      <c r="G4" s="166"/>
      <c r="H4" s="46" t="s">
        <v>59</v>
      </c>
      <c r="I4" s="164" t="s">
        <v>60</v>
      </c>
      <c r="J4" s="165"/>
      <c r="K4" s="166"/>
      <c r="L4" s="46" t="s">
        <v>59</v>
      </c>
      <c r="M4" s="164" t="s">
        <v>60</v>
      </c>
      <c r="N4" s="165"/>
      <c r="O4" s="166"/>
      <c r="P4" s="46" t="s">
        <v>59</v>
      </c>
      <c r="Q4" s="164" t="s">
        <v>60</v>
      </c>
      <c r="R4" s="165"/>
      <c r="S4" s="166"/>
      <c r="T4" s="46" t="s">
        <v>59</v>
      </c>
      <c r="U4" s="164" t="s">
        <v>60</v>
      </c>
      <c r="V4" s="165"/>
      <c r="W4" s="166"/>
      <c r="X4" s="89"/>
    </row>
    <row r="5" spans="1:25" ht="21.75" customHeight="1" x14ac:dyDescent="0.25">
      <c r="A5" s="171"/>
      <c r="B5" s="171"/>
      <c r="C5" s="171"/>
      <c r="D5" s="46" t="s">
        <v>61</v>
      </c>
      <c r="E5" s="46" t="s">
        <v>62</v>
      </c>
      <c r="F5" s="46" t="s">
        <v>63</v>
      </c>
      <c r="G5" s="46" t="s">
        <v>61</v>
      </c>
      <c r="H5" s="46" t="s">
        <v>61</v>
      </c>
      <c r="I5" s="46" t="s">
        <v>62</v>
      </c>
      <c r="J5" s="46" t="s">
        <v>63</v>
      </c>
      <c r="K5" s="46" t="s">
        <v>61</v>
      </c>
      <c r="L5" s="46" t="s">
        <v>61</v>
      </c>
      <c r="M5" s="46" t="s">
        <v>62</v>
      </c>
      <c r="N5" s="46" t="s">
        <v>63</v>
      </c>
      <c r="O5" s="46" t="s">
        <v>61</v>
      </c>
      <c r="P5" s="46" t="s">
        <v>61</v>
      </c>
      <c r="Q5" s="46" t="s">
        <v>62</v>
      </c>
      <c r="R5" s="46" t="s">
        <v>63</v>
      </c>
      <c r="S5" s="46" t="s">
        <v>61</v>
      </c>
      <c r="T5" s="46" t="s">
        <v>61</v>
      </c>
      <c r="U5" s="46" t="s">
        <v>62</v>
      </c>
      <c r="V5" s="46" t="s">
        <v>63</v>
      </c>
      <c r="W5" s="46" t="s">
        <v>61</v>
      </c>
      <c r="X5" s="89"/>
    </row>
    <row r="6" spans="1:25" x14ac:dyDescent="0.25">
      <c r="A6" s="47">
        <v>1</v>
      </c>
      <c r="B6" s="47">
        <f>A6+1</f>
        <v>2</v>
      </c>
      <c r="C6" s="47">
        <f t="shared" ref="C6:G6" si="0">B6+1</f>
        <v>3</v>
      </c>
      <c r="D6" s="47">
        <f t="shared" si="0"/>
        <v>4</v>
      </c>
      <c r="E6" s="47">
        <f t="shared" si="0"/>
        <v>5</v>
      </c>
      <c r="F6" s="47">
        <f t="shared" si="0"/>
        <v>6</v>
      </c>
      <c r="G6" s="47">
        <f t="shared" si="0"/>
        <v>7</v>
      </c>
      <c r="H6" s="47">
        <f t="shared" ref="H6" si="1">G6+1</f>
        <v>8</v>
      </c>
      <c r="I6" s="47">
        <f t="shared" ref="I6" si="2">H6+1</f>
        <v>9</v>
      </c>
      <c r="J6" s="47">
        <f t="shared" ref="J6" si="3">I6+1</f>
        <v>10</v>
      </c>
      <c r="K6" s="47">
        <f t="shared" ref="K6" si="4">J6+1</f>
        <v>11</v>
      </c>
      <c r="L6" s="47">
        <f t="shared" ref="L6" si="5">K6+1</f>
        <v>12</v>
      </c>
      <c r="M6" s="47">
        <f t="shared" ref="M6" si="6">L6+1</f>
        <v>13</v>
      </c>
      <c r="N6" s="47">
        <f t="shared" ref="N6" si="7">M6+1</f>
        <v>14</v>
      </c>
      <c r="O6" s="47">
        <f t="shared" ref="O6" si="8">N6+1</f>
        <v>15</v>
      </c>
      <c r="P6" s="47">
        <v>4</v>
      </c>
      <c r="Q6" s="47">
        <f t="shared" ref="Q6" si="9">P6+1</f>
        <v>5</v>
      </c>
      <c r="R6" s="47">
        <f t="shared" ref="R6" si="10">Q6+1</f>
        <v>6</v>
      </c>
      <c r="S6" s="47">
        <f t="shared" ref="S6" si="11">R6+1</f>
        <v>7</v>
      </c>
      <c r="T6" s="48">
        <v>4</v>
      </c>
      <c r="U6" s="47">
        <f t="shared" ref="U6" si="12">T6+1</f>
        <v>5</v>
      </c>
      <c r="V6" s="47">
        <f t="shared" ref="V6" si="13">U6+1</f>
        <v>6</v>
      </c>
      <c r="W6" s="48">
        <f t="shared" ref="W6" si="14">V6+1</f>
        <v>7</v>
      </c>
      <c r="X6" s="89"/>
      <c r="Y6" s="89"/>
    </row>
    <row r="7" spans="1:25" x14ac:dyDescent="0.25">
      <c r="A7" s="49" t="s">
        <v>0</v>
      </c>
      <c r="B7" s="50" t="s">
        <v>64</v>
      </c>
      <c r="C7" s="51"/>
      <c r="D7" s="52"/>
      <c r="E7" s="53"/>
      <c r="F7" s="54"/>
      <c r="G7" s="55"/>
      <c r="H7" s="52"/>
      <c r="I7" s="53"/>
      <c r="J7" s="54"/>
      <c r="K7" s="55"/>
      <c r="L7" s="52"/>
      <c r="M7" s="53"/>
      <c r="N7" s="54"/>
      <c r="O7" s="55"/>
      <c r="P7" s="52"/>
      <c r="Q7" s="53"/>
      <c r="R7" s="54"/>
      <c r="S7" s="55"/>
      <c r="T7" s="52"/>
      <c r="U7" s="53"/>
      <c r="V7" s="54"/>
      <c r="W7" s="55"/>
      <c r="X7" s="89"/>
    </row>
    <row r="8" spans="1:25" ht="28.5" x14ac:dyDescent="0.25">
      <c r="A8" s="49" t="s">
        <v>65</v>
      </c>
      <c r="B8" s="50" t="s">
        <v>66</v>
      </c>
      <c r="C8" s="56" t="s">
        <v>26</v>
      </c>
      <c r="D8" s="57">
        <f t="shared" ref="D8:T8" si="15">D9+D10</f>
        <v>1101116.594</v>
      </c>
      <c r="E8" s="58">
        <f t="shared" si="15"/>
        <v>503613.09899999999</v>
      </c>
      <c r="F8" s="59">
        <f>F9+F10</f>
        <v>439845.984</v>
      </c>
      <c r="G8" s="60">
        <f t="shared" si="15"/>
        <v>943459.08299999998</v>
      </c>
      <c r="H8" s="57">
        <f t="shared" si="15"/>
        <v>1054554.024</v>
      </c>
      <c r="I8" s="58">
        <v>543457.23800000001</v>
      </c>
      <c r="J8" s="59">
        <v>469589.98100000003</v>
      </c>
      <c r="K8" s="60">
        <v>1013047.219</v>
      </c>
      <c r="L8" s="57">
        <v>1054554.024</v>
      </c>
      <c r="M8" s="58">
        <v>525073.50800000003</v>
      </c>
      <c r="N8" s="59">
        <v>468699.37900000002</v>
      </c>
      <c r="O8" s="60">
        <v>993772.8870000001</v>
      </c>
      <c r="P8" s="57">
        <v>986705.10099999991</v>
      </c>
      <c r="Q8" s="58">
        <v>526310.06400000001</v>
      </c>
      <c r="R8" s="59">
        <v>432459.467</v>
      </c>
      <c r="S8" s="60">
        <v>958769.53099999996</v>
      </c>
      <c r="T8" s="57">
        <f t="shared" si="15"/>
        <v>986705.10100000014</v>
      </c>
      <c r="U8" s="58">
        <f t="shared" ref="U8" si="16">U9+U10</f>
        <v>498913.31300000002</v>
      </c>
      <c r="V8" s="59">
        <f>V9+V10</f>
        <v>449620.37</v>
      </c>
      <c r="W8" s="60">
        <f t="shared" ref="W8" si="17">W9+W10</f>
        <v>948533.68299999996</v>
      </c>
      <c r="X8" s="89"/>
    </row>
    <row r="9" spans="1:25" x14ac:dyDescent="0.25">
      <c r="A9" s="61" t="s">
        <v>67</v>
      </c>
      <c r="B9" s="62" t="s">
        <v>68</v>
      </c>
      <c r="C9" s="56" t="s">
        <v>26</v>
      </c>
      <c r="D9" s="63">
        <v>1101116.594</v>
      </c>
      <c r="E9" s="64">
        <v>503613.09899999999</v>
      </c>
      <c r="F9" s="65">
        <v>439845.984</v>
      </c>
      <c r="G9" s="66">
        <f>SUM(E9:F9)</f>
        <v>943459.08299999998</v>
      </c>
      <c r="H9" s="63">
        <v>1054554.024</v>
      </c>
      <c r="I9" s="64">
        <v>543457.23800000001</v>
      </c>
      <c r="J9" s="65">
        <v>469589.98100000003</v>
      </c>
      <c r="K9" s="66">
        <v>1013047.219</v>
      </c>
      <c r="L9" s="63">
        <v>1054554.024</v>
      </c>
      <c r="M9" s="64">
        <v>525073.50800000003</v>
      </c>
      <c r="N9" s="65">
        <v>468699.37900000002</v>
      </c>
      <c r="O9" s="66">
        <v>993772.8870000001</v>
      </c>
      <c r="P9" s="63">
        <v>986705.10099999991</v>
      </c>
      <c r="Q9" s="64">
        <v>526310.06400000001</v>
      </c>
      <c r="R9" s="65">
        <v>432459.467</v>
      </c>
      <c r="S9" s="66">
        <v>958769.53099999996</v>
      </c>
      <c r="T9" s="63">
        <f>T11</f>
        <v>986705.10100000014</v>
      </c>
      <c r="U9" s="64">
        <v>498913.31300000002</v>
      </c>
      <c r="V9" s="65">
        <v>449620.37</v>
      </c>
      <c r="W9" s="66">
        <f>SUM(U9:V9)</f>
        <v>948533.68299999996</v>
      </c>
      <c r="X9" s="89"/>
    </row>
    <row r="10" spans="1:25" x14ac:dyDescent="0.25">
      <c r="A10" s="61" t="s">
        <v>69</v>
      </c>
      <c r="B10" s="62" t="s">
        <v>70</v>
      </c>
      <c r="C10" s="56" t="s">
        <v>26</v>
      </c>
      <c r="D10" s="63"/>
      <c r="E10" s="64"/>
      <c r="F10" s="65"/>
      <c r="G10" s="66">
        <v>0</v>
      </c>
      <c r="H10" s="63"/>
      <c r="I10" s="64"/>
      <c r="J10" s="65"/>
      <c r="K10" s="66"/>
      <c r="L10" s="63"/>
      <c r="M10" s="64"/>
      <c r="N10" s="65"/>
      <c r="O10" s="66">
        <v>0</v>
      </c>
      <c r="P10" s="63"/>
      <c r="Q10" s="64"/>
      <c r="R10" s="65"/>
      <c r="S10" s="66">
        <v>0</v>
      </c>
      <c r="T10" s="63"/>
      <c r="U10" s="64"/>
      <c r="V10" s="65"/>
      <c r="W10" s="66"/>
      <c r="X10" s="89"/>
    </row>
    <row r="11" spans="1:25" x14ac:dyDescent="0.25">
      <c r="A11" s="49" t="s">
        <v>71</v>
      </c>
      <c r="B11" s="50" t="s">
        <v>72</v>
      </c>
      <c r="C11" s="56" t="s">
        <v>26</v>
      </c>
      <c r="D11" s="67">
        <f t="shared" ref="D11:T11" si="18">D12+D13</f>
        <v>1101116.594</v>
      </c>
      <c r="E11" s="68">
        <f t="shared" si="18"/>
        <v>503605.734</v>
      </c>
      <c r="F11" s="69">
        <f t="shared" si="18"/>
        <v>439845.984</v>
      </c>
      <c r="G11" s="70">
        <f t="shared" si="18"/>
        <v>943451.71799999999</v>
      </c>
      <c r="H11" s="67">
        <f t="shared" si="18"/>
        <v>1054554.024</v>
      </c>
      <c r="I11" s="68">
        <v>543457.23800000001</v>
      </c>
      <c r="J11" s="69">
        <v>469589.98100000003</v>
      </c>
      <c r="K11" s="70">
        <v>1013047.219</v>
      </c>
      <c r="L11" s="67">
        <v>1054554.024</v>
      </c>
      <c r="M11" s="68">
        <v>525073.50800000003</v>
      </c>
      <c r="N11" s="69">
        <v>468699.37900000002</v>
      </c>
      <c r="O11" s="70">
        <v>993772.8870000001</v>
      </c>
      <c r="P11" s="67">
        <v>986705.10099999991</v>
      </c>
      <c r="Q11" s="68">
        <v>526310.06400000001</v>
      </c>
      <c r="R11" s="69">
        <v>432459.467</v>
      </c>
      <c r="S11" s="70">
        <v>958769.53099999996</v>
      </c>
      <c r="T11" s="67">
        <f t="shared" si="18"/>
        <v>986705.10100000014</v>
      </c>
      <c r="U11" s="68">
        <f t="shared" ref="U11:W11" si="19">U12+U13</f>
        <v>498913.31300000002</v>
      </c>
      <c r="V11" s="69">
        <f t="shared" si="19"/>
        <v>449620.37</v>
      </c>
      <c r="W11" s="70">
        <f t="shared" si="19"/>
        <v>948533.68299999996</v>
      </c>
      <c r="X11" s="89"/>
    </row>
    <row r="12" spans="1:25" x14ac:dyDescent="0.25">
      <c r="A12" s="61" t="s">
        <v>73</v>
      </c>
      <c r="B12" s="62" t="s">
        <v>74</v>
      </c>
      <c r="C12" s="56" t="s">
        <v>26</v>
      </c>
      <c r="D12" s="71">
        <f>D9</f>
        <v>1101116.594</v>
      </c>
      <c r="E12" s="64">
        <v>503605.734</v>
      </c>
      <c r="F12" s="65">
        <v>439845.984</v>
      </c>
      <c r="G12" s="66">
        <f>SUM(E12:F12)</f>
        <v>943451.71799999999</v>
      </c>
      <c r="H12" s="71">
        <f>H9</f>
        <v>1054554.024</v>
      </c>
      <c r="I12" s="64">
        <v>543457.23800000001</v>
      </c>
      <c r="J12" s="65">
        <v>469589.98100000003</v>
      </c>
      <c r="K12" s="66">
        <v>1013047.219</v>
      </c>
      <c r="L12" s="71">
        <v>1054554.024</v>
      </c>
      <c r="M12" s="64">
        <v>525073.50800000003</v>
      </c>
      <c r="N12" s="65">
        <v>468699.37900000002</v>
      </c>
      <c r="O12" s="66">
        <v>993772.8870000001</v>
      </c>
      <c r="P12" s="71">
        <v>986705.10099999991</v>
      </c>
      <c r="Q12" s="64">
        <v>526310.06400000001</v>
      </c>
      <c r="R12" s="65">
        <v>432459.467</v>
      </c>
      <c r="S12" s="66">
        <v>958769.53099999996</v>
      </c>
      <c r="T12" s="71">
        <v>986705.10100000014</v>
      </c>
      <c r="U12" s="64">
        <v>498913.31300000002</v>
      </c>
      <c r="V12" s="65">
        <v>449620.37</v>
      </c>
      <c r="W12" s="66">
        <f>SUM(U12:V12)</f>
        <v>948533.68299999996</v>
      </c>
      <c r="X12" s="89"/>
    </row>
    <row r="13" spans="1:25" x14ac:dyDescent="0.25">
      <c r="A13" s="61" t="s">
        <v>75</v>
      </c>
      <c r="B13" s="62" t="s">
        <v>76</v>
      </c>
      <c r="C13" s="56" t="s">
        <v>26</v>
      </c>
      <c r="D13" s="71"/>
      <c r="E13" s="72"/>
      <c r="F13" s="73"/>
      <c r="G13" s="74">
        <v>0</v>
      </c>
      <c r="H13" s="71"/>
      <c r="I13" s="72"/>
      <c r="J13" s="73"/>
      <c r="K13" s="74"/>
      <c r="L13" s="71">
        <v>0</v>
      </c>
      <c r="M13" s="72"/>
      <c r="N13" s="73"/>
      <c r="O13" s="74">
        <v>0</v>
      </c>
      <c r="P13" s="71"/>
      <c r="Q13" s="72"/>
      <c r="R13" s="73"/>
      <c r="S13" s="74">
        <v>0</v>
      </c>
      <c r="T13" s="71"/>
      <c r="U13" s="72"/>
      <c r="V13" s="73"/>
      <c r="W13" s="74"/>
      <c r="X13" s="89"/>
    </row>
    <row r="14" spans="1:25" ht="28.5" x14ac:dyDescent="0.25">
      <c r="A14" s="49" t="s">
        <v>77</v>
      </c>
      <c r="B14" s="50" t="s">
        <v>78</v>
      </c>
      <c r="C14" s="56" t="s">
        <v>26</v>
      </c>
      <c r="D14" s="67">
        <f t="shared" ref="D14:T14" si="20">D8</f>
        <v>1101116.594</v>
      </c>
      <c r="E14" s="68">
        <f>E8</f>
        <v>503613.09899999999</v>
      </c>
      <c r="F14" s="69">
        <f>F8</f>
        <v>439845.984</v>
      </c>
      <c r="G14" s="70">
        <f>G8</f>
        <v>943459.08299999998</v>
      </c>
      <c r="H14" s="67">
        <f t="shared" ref="H14" si="21">H8</f>
        <v>1054554.024</v>
      </c>
      <c r="I14" s="68">
        <v>543457.23800000001</v>
      </c>
      <c r="J14" s="69">
        <v>469589.98100000003</v>
      </c>
      <c r="K14" s="70">
        <v>1013047.219</v>
      </c>
      <c r="L14" s="67">
        <v>1054554.024</v>
      </c>
      <c r="M14" s="68">
        <v>525073.50800000003</v>
      </c>
      <c r="N14" s="69">
        <v>468699.37900000002</v>
      </c>
      <c r="O14" s="70">
        <v>993772.8870000001</v>
      </c>
      <c r="P14" s="67">
        <v>986705.10099999991</v>
      </c>
      <c r="Q14" s="68">
        <v>526310.06400000001</v>
      </c>
      <c r="R14" s="69">
        <v>432459.467</v>
      </c>
      <c r="S14" s="70">
        <v>958769.53099999996</v>
      </c>
      <c r="T14" s="67">
        <f t="shared" si="20"/>
        <v>986705.10100000014</v>
      </c>
      <c r="U14" s="68">
        <f t="shared" ref="U14" si="22">U8</f>
        <v>498913.31300000002</v>
      </c>
      <c r="V14" s="69">
        <f>V8</f>
        <v>449620.37</v>
      </c>
      <c r="W14" s="70">
        <f>W8</f>
        <v>948533.68299999996</v>
      </c>
      <c r="X14" s="89"/>
    </row>
    <row r="15" spans="1:25" x14ac:dyDescent="0.25">
      <c r="A15" s="61" t="s">
        <v>79</v>
      </c>
      <c r="B15" s="62" t="s">
        <v>80</v>
      </c>
      <c r="C15" s="56" t="s">
        <v>26</v>
      </c>
      <c r="D15" s="71">
        <v>14039.8</v>
      </c>
      <c r="E15" s="72">
        <v>5385.0529999999999</v>
      </c>
      <c r="F15" s="73">
        <v>4927.4390000000003</v>
      </c>
      <c r="G15" s="74">
        <f>E15+F15</f>
        <v>10312.492</v>
      </c>
      <c r="H15" s="71">
        <v>45085.805999999997</v>
      </c>
      <c r="I15" s="72">
        <v>5529.1220000000003</v>
      </c>
      <c r="J15" s="73">
        <v>5962.3159999999998</v>
      </c>
      <c r="K15" s="74">
        <v>11491.438</v>
      </c>
      <c r="L15" s="71">
        <v>45085.805999999997</v>
      </c>
      <c r="M15" s="72">
        <v>5404.8649999999998</v>
      </c>
      <c r="N15" s="73">
        <v>4186.5659999999998</v>
      </c>
      <c r="O15" s="74">
        <v>9591.4310000000005</v>
      </c>
      <c r="P15" s="71">
        <v>11139.51</v>
      </c>
      <c r="Q15" s="72">
        <v>5715.3860000000004</v>
      </c>
      <c r="R15" s="73">
        <v>6118.9809999999998</v>
      </c>
      <c r="S15" s="74">
        <v>11834.367</v>
      </c>
      <c r="T15" s="71">
        <v>11139.51</v>
      </c>
      <c r="U15" s="72">
        <v>816.92600000000004</v>
      </c>
      <c r="V15" s="73">
        <v>2842.518</v>
      </c>
      <c r="W15" s="74">
        <f>U15+V15</f>
        <v>3659.444</v>
      </c>
      <c r="X15" s="89"/>
    </row>
    <row r="16" spans="1:25" x14ac:dyDescent="0.25">
      <c r="A16" s="61" t="s">
        <v>81</v>
      </c>
      <c r="B16" s="62" t="s">
        <v>82</v>
      </c>
      <c r="C16" s="56" t="s">
        <v>26</v>
      </c>
      <c r="D16" s="71"/>
      <c r="E16" s="72"/>
      <c r="F16" s="73"/>
      <c r="G16" s="74">
        <v>0</v>
      </c>
      <c r="H16" s="71"/>
      <c r="I16" s="72"/>
      <c r="J16" s="73"/>
      <c r="K16" s="74"/>
      <c r="L16" s="71">
        <v>0</v>
      </c>
      <c r="M16" s="72"/>
      <c r="N16" s="73"/>
      <c r="O16" s="74">
        <v>0</v>
      </c>
      <c r="P16" s="71"/>
      <c r="Q16" s="72"/>
      <c r="R16" s="73"/>
      <c r="S16" s="74">
        <v>0</v>
      </c>
      <c r="T16" s="71"/>
      <c r="U16" s="72"/>
      <c r="V16" s="73"/>
      <c r="W16" s="74"/>
      <c r="X16" s="89"/>
    </row>
    <row r="17" spans="1:27" x14ac:dyDescent="0.25">
      <c r="A17" s="61" t="s">
        <v>83</v>
      </c>
      <c r="B17" s="50" t="s">
        <v>84</v>
      </c>
      <c r="C17" s="56" t="s">
        <v>26</v>
      </c>
      <c r="D17" s="67">
        <f t="shared" ref="D17:T17" si="23">D14-D15-D16</f>
        <v>1087076.794</v>
      </c>
      <c r="E17" s="68">
        <f>E14-E15-E16</f>
        <v>498228.04599999997</v>
      </c>
      <c r="F17" s="69">
        <f>F14-F15-F16</f>
        <v>434918.54499999998</v>
      </c>
      <c r="G17" s="70">
        <f>G14-G15-G16</f>
        <v>933146.59100000001</v>
      </c>
      <c r="H17" s="67">
        <f t="shared" ref="H17" si="24">H14-H15-H16</f>
        <v>1009468.218</v>
      </c>
      <c r="I17" s="68">
        <v>537928.11600000004</v>
      </c>
      <c r="J17" s="69">
        <v>463627.66500000004</v>
      </c>
      <c r="K17" s="70">
        <v>1001555.7810000001</v>
      </c>
      <c r="L17" s="67">
        <v>1009468.218</v>
      </c>
      <c r="M17" s="68">
        <v>519668.64300000004</v>
      </c>
      <c r="N17" s="69">
        <v>464512.81300000002</v>
      </c>
      <c r="O17" s="70">
        <v>984181.45600000012</v>
      </c>
      <c r="P17" s="67">
        <v>975565.5909999999</v>
      </c>
      <c r="Q17" s="68">
        <v>520594.67800000001</v>
      </c>
      <c r="R17" s="69">
        <v>426340.48600000003</v>
      </c>
      <c r="S17" s="70">
        <v>946935.16399999999</v>
      </c>
      <c r="T17" s="67">
        <f t="shared" si="23"/>
        <v>975565.59100000013</v>
      </c>
      <c r="U17" s="68">
        <f>U14-U15-U16</f>
        <v>498096.38700000005</v>
      </c>
      <c r="V17" s="69">
        <f>V14-V15-V16</f>
        <v>446777.85200000001</v>
      </c>
      <c r="W17" s="70">
        <f t="shared" ref="W17" si="25">W14-W15-W16</f>
        <v>944874.23899999994</v>
      </c>
      <c r="X17" s="89"/>
    </row>
    <row r="18" spans="1:27" x14ac:dyDescent="0.25">
      <c r="A18" s="61" t="s">
        <v>85</v>
      </c>
      <c r="B18" s="62" t="s">
        <v>86</v>
      </c>
      <c r="C18" s="56" t="s">
        <v>26</v>
      </c>
      <c r="D18" s="71">
        <f t="shared" ref="D18:T18" si="26">D19+D20</f>
        <v>777634.79999999993</v>
      </c>
      <c r="E18" s="75">
        <f>E19+E20</f>
        <v>344257.96600000001</v>
      </c>
      <c r="F18" s="73">
        <f>F19+F20</f>
        <v>306746.33100000001</v>
      </c>
      <c r="G18" s="76">
        <f t="shared" ref="G18:H18" si="27">G19+G20</f>
        <v>651004.29700000002</v>
      </c>
      <c r="H18" s="71">
        <f t="shared" si="27"/>
        <v>713315.60800000001</v>
      </c>
      <c r="I18" s="75">
        <v>375071.35800000001</v>
      </c>
      <c r="J18" s="73">
        <v>333395.636</v>
      </c>
      <c r="K18" s="76">
        <v>708466.99400000006</v>
      </c>
      <c r="L18" s="71">
        <v>713315.60800000001</v>
      </c>
      <c r="M18" s="75">
        <v>364575.56200000003</v>
      </c>
      <c r="N18" s="73">
        <v>340723.36800000002</v>
      </c>
      <c r="O18" s="76">
        <v>705298.93000000017</v>
      </c>
      <c r="P18" s="71">
        <v>698050.99700000009</v>
      </c>
      <c r="Q18" s="75">
        <v>376341.92200000002</v>
      </c>
      <c r="R18" s="73">
        <v>306667.60700000002</v>
      </c>
      <c r="S18" s="76">
        <v>683009.5290000001</v>
      </c>
      <c r="T18" s="71">
        <f t="shared" si="26"/>
        <v>698050.99700000009</v>
      </c>
      <c r="U18" s="75">
        <f>U19+U20</f>
        <v>375858.804</v>
      </c>
      <c r="V18" s="73">
        <f t="shared" ref="V18:W18" si="28">V19+V20</f>
        <v>344207.62599999999</v>
      </c>
      <c r="W18" s="74">
        <f t="shared" si="28"/>
        <v>720066.42999999993</v>
      </c>
      <c r="X18" s="89"/>
    </row>
    <row r="19" spans="1:27" x14ac:dyDescent="0.25">
      <c r="A19" s="61"/>
      <c r="B19" s="77" t="s">
        <v>101</v>
      </c>
      <c r="C19" s="56" t="s">
        <v>26</v>
      </c>
      <c r="D19" s="71">
        <v>750417.6</v>
      </c>
      <c r="E19" s="72">
        <v>331197.01500000001</v>
      </c>
      <c r="F19" s="73">
        <v>296101.27799999999</v>
      </c>
      <c r="G19" s="74">
        <f t="shared" ref="G19:G21" si="29">E19+F19</f>
        <v>627298.29300000006</v>
      </c>
      <c r="H19" s="71">
        <v>688349.57799999998</v>
      </c>
      <c r="I19" s="72">
        <v>362762.85700000002</v>
      </c>
      <c r="J19" s="73">
        <v>322443.79100000003</v>
      </c>
      <c r="K19" s="74">
        <v>685206.64800000004</v>
      </c>
      <c r="L19" s="71">
        <v>688349.57799999998</v>
      </c>
      <c r="M19" s="72">
        <v>352654.53</v>
      </c>
      <c r="N19" s="73">
        <v>328651.41100000002</v>
      </c>
      <c r="O19" s="74">
        <v>681305.94100000011</v>
      </c>
      <c r="P19" s="71">
        <v>674570.44700000004</v>
      </c>
      <c r="Q19" s="72">
        <v>362929.94500000001</v>
      </c>
      <c r="R19" s="73">
        <v>296994.60800000001</v>
      </c>
      <c r="S19" s="74">
        <v>659924.55300000007</v>
      </c>
      <c r="T19" s="71">
        <v>674570.44700000004</v>
      </c>
      <c r="U19" s="72">
        <v>363868.17</v>
      </c>
      <c r="V19" s="73">
        <v>332109.30499999999</v>
      </c>
      <c r="W19" s="74">
        <f t="shared" ref="W19:W21" si="30">U19+V19</f>
        <v>695977.47499999998</v>
      </c>
      <c r="X19" s="89"/>
    </row>
    <row r="20" spans="1:27" x14ac:dyDescent="0.25">
      <c r="A20" s="61"/>
      <c r="B20" s="77" t="s">
        <v>100</v>
      </c>
      <c r="C20" s="56" t="s">
        <v>26</v>
      </c>
      <c r="D20" s="71">
        <v>27217.200000000001</v>
      </c>
      <c r="E20" s="72">
        <v>13060.950999999999</v>
      </c>
      <c r="F20" s="73">
        <v>10645.053</v>
      </c>
      <c r="G20" s="74">
        <f t="shared" si="29"/>
        <v>23706.004000000001</v>
      </c>
      <c r="H20" s="71">
        <v>24966.03</v>
      </c>
      <c r="I20" s="72">
        <v>12308.501</v>
      </c>
      <c r="J20" s="73">
        <v>10951.844999999999</v>
      </c>
      <c r="K20" s="74">
        <v>23260.345999999998</v>
      </c>
      <c r="L20" s="71">
        <v>24966.03</v>
      </c>
      <c r="M20" s="72">
        <v>11921.031999999999</v>
      </c>
      <c r="N20" s="73">
        <v>12071.957</v>
      </c>
      <c r="O20" s="74">
        <v>23992.989000000001</v>
      </c>
      <c r="P20" s="71">
        <v>23480.55</v>
      </c>
      <c r="Q20" s="72">
        <v>13411.977000000001</v>
      </c>
      <c r="R20" s="73">
        <v>9672.9989999999998</v>
      </c>
      <c r="S20" s="74">
        <v>23084.976000000002</v>
      </c>
      <c r="T20" s="71">
        <v>23480.55</v>
      </c>
      <c r="U20" s="72">
        <v>11990.634</v>
      </c>
      <c r="V20" s="73">
        <v>12098.321</v>
      </c>
      <c r="W20" s="74">
        <f t="shared" si="30"/>
        <v>24088.955000000002</v>
      </c>
      <c r="X20" s="89"/>
    </row>
    <row r="21" spans="1:27" x14ac:dyDescent="0.25">
      <c r="A21" s="61" t="s">
        <v>87</v>
      </c>
      <c r="B21" s="62" t="s">
        <v>88</v>
      </c>
      <c r="C21" s="56" t="s">
        <v>26</v>
      </c>
      <c r="D21" s="71">
        <v>168385.9</v>
      </c>
      <c r="E21" s="72">
        <v>104549.717</v>
      </c>
      <c r="F21" s="73">
        <v>82197.884000000005</v>
      </c>
      <c r="G21" s="74">
        <f t="shared" si="29"/>
        <v>186747.60100000002</v>
      </c>
      <c r="H21" s="71">
        <v>162259.022</v>
      </c>
      <c r="I21" s="72">
        <v>93924.411999999997</v>
      </c>
      <c r="J21" s="73">
        <v>78553.606</v>
      </c>
      <c r="K21" s="74">
        <v>172478.01799999998</v>
      </c>
      <c r="L21" s="71">
        <v>162259.022</v>
      </c>
      <c r="M21" s="72">
        <v>69782.034</v>
      </c>
      <c r="N21" s="73">
        <v>72808.451000000001</v>
      </c>
      <c r="O21" s="74">
        <v>142590.48499999999</v>
      </c>
      <c r="P21" s="71">
        <v>177296.37300000002</v>
      </c>
      <c r="Q21" s="72">
        <v>88352.285999999993</v>
      </c>
      <c r="R21" s="73">
        <v>72242.652000000002</v>
      </c>
      <c r="S21" s="74">
        <v>160594.93799999999</v>
      </c>
      <c r="T21" s="71">
        <v>177296.37299999999</v>
      </c>
      <c r="U21" s="72">
        <v>72615.911999999997</v>
      </c>
      <c r="V21" s="73">
        <v>58801.970999999998</v>
      </c>
      <c r="W21" s="74">
        <f t="shared" si="30"/>
        <v>131417.883</v>
      </c>
      <c r="X21" s="89"/>
    </row>
    <row r="22" spans="1:27" x14ac:dyDescent="0.25">
      <c r="A22" s="61" t="s">
        <v>89</v>
      </c>
      <c r="B22" s="62" t="s">
        <v>90</v>
      </c>
      <c r="C22" s="56" t="s">
        <v>26</v>
      </c>
      <c r="D22" s="71">
        <v>141056.09299999999</v>
      </c>
      <c r="E22" s="72">
        <v>49420.362999999998</v>
      </c>
      <c r="F22" s="73">
        <v>45974.33</v>
      </c>
      <c r="G22" s="74">
        <f>E22+F22</f>
        <v>95394.692999999999</v>
      </c>
      <c r="H22" s="71">
        <v>133893.58799999999</v>
      </c>
      <c r="I22" s="72">
        <v>68932.346000000005</v>
      </c>
      <c r="J22" s="73">
        <v>51678.423000000003</v>
      </c>
      <c r="K22" s="74">
        <v>120610.769</v>
      </c>
      <c r="L22" s="71">
        <v>133893.58799999999</v>
      </c>
      <c r="M22" s="72">
        <v>85311.047000000006</v>
      </c>
      <c r="N22" s="73">
        <v>50980.993000000002</v>
      </c>
      <c r="O22" s="74">
        <v>136292.04</v>
      </c>
      <c r="P22" s="71">
        <v>100218.22099999999</v>
      </c>
      <c r="Q22" s="72">
        <v>55900.47</v>
      </c>
      <c r="R22" s="73">
        <v>47430.226999999999</v>
      </c>
      <c r="S22" s="74">
        <v>103330.697</v>
      </c>
      <c r="T22" s="71">
        <v>100218.22100000001</v>
      </c>
      <c r="U22" s="72">
        <v>49621.671000000002</v>
      </c>
      <c r="V22" s="73">
        <v>43768.254999999997</v>
      </c>
      <c r="W22" s="74">
        <f>U22+V22</f>
        <v>93389.926000000007</v>
      </c>
      <c r="X22" s="89"/>
    </row>
    <row r="23" spans="1:27" x14ac:dyDescent="0.25">
      <c r="A23" s="49" t="s">
        <v>1</v>
      </c>
      <c r="B23" s="50" t="s">
        <v>91</v>
      </c>
      <c r="C23" s="56" t="s">
        <v>26</v>
      </c>
      <c r="D23" s="71">
        <f t="shared" ref="D23:T23" si="31">D24+D25</f>
        <v>0</v>
      </c>
      <c r="E23" s="72">
        <f t="shared" si="31"/>
        <v>0</v>
      </c>
      <c r="F23" s="73">
        <f t="shared" si="31"/>
        <v>0</v>
      </c>
      <c r="G23" s="74">
        <f t="shared" si="31"/>
        <v>0</v>
      </c>
      <c r="H23" s="71">
        <f t="shared" si="31"/>
        <v>0</v>
      </c>
      <c r="I23" s="72">
        <v>0</v>
      </c>
      <c r="J23" s="73">
        <v>0</v>
      </c>
      <c r="K23" s="74">
        <v>0</v>
      </c>
      <c r="L23" s="71">
        <v>0</v>
      </c>
      <c r="M23" s="72">
        <v>0</v>
      </c>
      <c r="N23" s="73">
        <v>0</v>
      </c>
      <c r="O23" s="74">
        <v>0</v>
      </c>
      <c r="P23" s="71">
        <v>0</v>
      </c>
      <c r="Q23" s="72">
        <v>0</v>
      </c>
      <c r="R23" s="73">
        <v>0</v>
      </c>
      <c r="S23" s="74">
        <v>0</v>
      </c>
      <c r="T23" s="71">
        <f t="shared" si="31"/>
        <v>0</v>
      </c>
      <c r="U23" s="72">
        <f t="shared" ref="U23:W23" si="32">U24+U25</f>
        <v>0</v>
      </c>
      <c r="V23" s="73">
        <f t="shared" si="32"/>
        <v>0</v>
      </c>
      <c r="W23" s="74">
        <f t="shared" si="32"/>
        <v>0</v>
      </c>
      <c r="X23" s="89"/>
    </row>
    <row r="24" spans="1:27" x14ac:dyDescent="0.25">
      <c r="A24" s="56" t="s">
        <v>17</v>
      </c>
      <c r="B24" s="78" t="s">
        <v>92</v>
      </c>
      <c r="C24" s="56" t="s">
        <v>26</v>
      </c>
      <c r="D24" s="71"/>
      <c r="E24" s="72"/>
      <c r="F24" s="73"/>
      <c r="G24" s="74">
        <v>0</v>
      </c>
      <c r="H24" s="71"/>
      <c r="I24" s="72"/>
      <c r="J24" s="73"/>
      <c r="K24" s="74"/>
      <c r="L24" s="71">
        <v>0</v>
      </c>
      <c r="M24" s="72"/>
      <c r="N24" s="73"/>
      <c r="O24" s="74">
        <v>0</v>
      </c>
      <c r="P24" s="71"/>
      <c r="Q24" s="72"/>
      <c r="R24" s="73"/>
      <c r="S24" s="74">
        <v>0</v>
      </c>
      <c r="T24" s="71"/>
      <c r="U24" s="72"/>
      <c r="V24" s="73"/>
      <c r="W24" s="74"/>
      <c r="X24" s="89"/>
    </row>
    <row r="25" spans="1:27" x14ac:dyDescent="0.25">
      <c r="A25" s="56" t="s">
        <v>35</v>
      </c>
      <c r="B25" s="62" t="s">
        <v>93</v>
      </c>
      <c r="C25" s="56" t="s">
        <v>26</v>
      </c>
      <c r="D25" s="71"/>
      <c r="E25" s="72"/>
      <c r="F25" s="73"/>
      <c r="G25" s="74">
        <v>0</v>
      </c>
      <c r="H25" s="71"/>
      <c r="I25" s="72"/>
      <c r="J25" s="73"/>
      <c r="K25" s="74"/>
      <c r="L25" s="71">
        <v>0</v>
      </c>
      <c r="M25" s="72"/>
      <c r="N25" s="73"/>
      <c r="O25" s="74">
        <v>0</v>
      </c>
      <c r="P25" s="71"/>
      <c r="Q25" s="72"/>
      <c r="R25" s="73"/>
      <c r="S25" s="74">
        <v>0</v>
      </c>
      <c r="T25" s="71"/>
      <c r="U25" s="72"/>
      <c r="V25" s="73"/>
      <c r="W25" s="74"/>
      <c r="X25" s="89"/>
    </row>
    <row r="26" spans="1:27" ht="28.5" x14ac:dyDescent="0.25">
      <c r="A26" s="79" t="s">
        <v>2</v>
      </c>
      <c r="B26" s="50" t="s">
        <v>94</v>
      </c>
      <c r="C26" s="56" t="s">
        <v>26</v>
      </c>
      <c r="D26" s="71">
        <f t="shared" ref="D26:T26" si="33">D27+D28</f>
        <v>0</v>
      </c>
      <c r="E26" s="72">
        <f t="shared" si="33"/>
        <v>0</v>
      </c>
      <c r="F26" s="73">
        <f t="shared" si="33"/>
        <v>0</v>
      </c>
      <c r="G26" s="74">
        <f t="shared" si="33"/>
        <v>0</v>
      </c>
      <c r="H26" s="71">
        <f t="shared" si="33"/>
        <v>0</v>
      </c>
      <c r="I26" s="72">
        <v>0</v>
      </c>
      <c r="J26" s="73">
        <v>0</v>
      </c>
      <c r="K26" s="74">
        <v>0</v>
      </c>
      <c r="L26" s="71">
        <v>0</v>
      </c>
      <c r="M26" s="72">
        <v>0</v>
      </c>
      <c r="N26" s="73">
        <v>0</v>
      </c>
      <c r="O26" s="74">
        <v>0</v>
      </c>
      <c r="P26" s="71">
        <v>0</v>
      </c>
      <c r="Q26" s="72">
        <v>0</v>
      </c>
      <c r="R26" s="73">
        <v>0</v>
      </c>
      <c r="S26" s="74">
        <v>0</v>
      </c>
      <c r="T26" s="71">
        <f t="shared" si="33"/>
        <v>0</v>
      </c>
      <c r="U26" s="72">
        <f t="shared" ref="U26:W26" si="34">U27+U28</f>
        <v>0</v>
      </c>
      <c r="V26" s="73">
        <f t="shared" si="34"/>
        <v>0</v>
      </c>
      <c r="W26" s="74">
        <f t="shared" si="34"/>
        <v>0</v>
      </c>
      <c r="X26" s="89"/>
    </row>
    <row r="27" spans="1:27" x14ac:dyDescent="0.25">
      <c r="A27" s="56" t="s">
        <v>3</v>
      </c>
      <c r="B27" s="62" t="s">
        <v>95</v>
      </c>
      <c r="C27" s="56" t="s">
        <v>26</v>
      </c>
      <c r="D27" s="71"/>
      <c r="E27" s="72"/>
      <c r="F27" s="73"/>
      <c r="G27" s="74">
        <v>0</v>
      </c>
      <c r="H27" s="71"/>
      <c r="I27" s="72"/>
      <c r="J27" s="73"/>
      <c r="K27" s="74"/>
      <c r="L27" s="71">
        <v>0</v>
      </c>
      <c r="M27" s="72"/>
      <c r="N27" s="73"/>
      <c r="O27" s="74">
        <v>0</v>
      </c>
      <c r="P27" s="71"/>
      <c r="Q27" s="72"/>
      <c r="R27" s="73"/>
      <c r="S27" s="74">
        <v>0</v>
      </c>
      <c r="T27" s="71"/>
      <c r="U27" s="72"/>
      <c r="V27" s="73"/>
      <c r="W27" s="74"/>
      <c r="X27" s="89"/>
    </row>
    <row r="28" spans="1:27" ht="30" x14ac:dyDescent="0.25">
      <c r="A28" s="56" t="s">
        <v>4</v>
      </c>
      <c r="B28" s="62" t="s">
        <v>96</v>
      </c>
      <c r="C28" s="56" t="s">
        <v>26</v>
      </c>
      <c r="D28" s="71"/>
      <c r="E28" s="72"/>
      <c r="F28" s="73"/>
      <c r="G28" s="74">
        <v>0</v>
      </c>
      <c r="H28" s="71"/>
      <c r="I28" s="72"/>
      <c r="J28" s="73"/>
      <c r="K28" s="74"/>
      <c r="L28" s="71">
        <v>0</v>
      </c>
      <c r="M28" s="72"/>
      <c r="N28" s="73"/>
      <c r="O28" s="74">
        <v>0</v>
      </c>
      <c r="P28" s="71"/>
      <c r="Q28" s="72"/>
      <c r="R28" s="73"/>
      <c r="S28" s="74">
        <v>0</v>
      </c>
      <c r="T28" s="71"/>
      <c r="U28" s="72"/>
      <c r="V28" s="73"/>
      <c r="W28" s="74"/>
      <c r="X28" s="89"/>
    </row>
    <row r="29" spans="1:27" x14ac:dyDescent="0.25">
      <c r="A29" s="79" t="s">
        <v>27</v>
      </c>
      <c r="B29" s="50" t="s">
        <v>97</v>
      </c>
      <c r="C29" s="56" t="s">
        <v>26</v>
      </c>
      <c r="D29" s="71"/>
      <c r="E29" s="72"/>
      <c r="F29" s="73"/>
      <c r="G29" s="74">
        <v>0</v>
      </c>
      <c r="H29" s="71"/>
      <c r="I29" s="72"/>
      <c r="J29" s="73"/>
      <c r="K29" s="74"/>
      <c r="L29" s="71">
        <v>0</v>
      </c>
      <c r="M29" s="72"/>
      <c r="N29" s="73"/>
      <c r="O29" s="74">
        <v>0</v>
      </c>
      <c r="P29" s="71"/>
      <c r="Q29" s="72"/>
      <c r="R29" s="73"/>
      <c r="S29" s="74">
        <v>0</v>
      </c>
      <c r="T29" s="71"/>
      <c r="U29" s="72"/>
      <c r="V29" s="73"/>
      <c r="W29" s="74"/>
      <c r="X29" s="89"/>
    </row>
    <row r="30" spans="1:27" x14ac:dyDescent="0.25">
      <c r="A30" s="80" t="s">
        <v>28</v>
      </c>
      <c r="B30" s="81" t="s">
        <v>98</v>
      </c>
      <c r="C30" s="82" t="s">
        <v>26</v>
      </c>
      <c r="D30" s="83">
        <f>D8</f>
        <v>1101116.594</v>
      </c>
      <c r="E30" s="84">
        <f>E14</f>
        <v>503613.09899999999</v>
      </c>
      <c r="F30" s="85">
        <f>F14</f>
        <v>439845.984</v>
      </c>
      <c r="G30" s="86">
        <f>E30+F30</f>
        <v>943459.08299999998</v>
      </c>
      <c r="H30" s="83">
        <f>H8</f>
        <v>1054554.024</v>
      </c>
      <c r="I30" s="84">
        <v>543457.23800000001</v>
      </c>
      <c r="J30" s="85">
        <v>469589.98100000003</v>
      </c>
      <c r="K30" s="86">
        <v>1013047.219</v>
      </c>
      <c r="L30" s="83">
        <v>1009468.218</v>
      </c>
      <c r="M30" s="84">
        <v>525073.50800000003</v>
      </c>
      <c r="N30" s="85">
        <v>468699.37900000002</v>
      </c>
      <c r="O30" s="86">
        <v>993772.8870000001</v>
      </c>
      <c r="P30" s="83">
        <v>975565.59199999995</v>
      </c>
      <c r="Q30" s="84">
        <v>526310.06400000001</v>
      </c>
      <c r="R30" s="85">
        <v>432459.467</v>
      </c>
      <c r="S30" s="86">
        <v>958769.53099999996</v>
      </c>
      <c r="T30" s="83">
        <f>T8</f>
        <v>986705.10100000014</v>
      </c>
      <c r="U30" s="84">
        <f>U14</f>
        <v>498913.31300000002</v>
      </c>
      <c r="V30" s="85">
        <f>V14</f>
        <v>449620.37</v>
      </c>
      <c r="W30" s="86">
        <f>U30+V30</f>
        <v>948533.68299999996</v>
      </c>
      <c r="X30" s="89"/>
    </row>
    <row r="31" spans="1:27" x14ac:dyDescent="0.25"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 x14ac:dyDescent="0.25"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</row>
    <row r="33" spans="5:27" x14ac:dyDescent="0.25"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</row>
    <row r="34" spans="5:27" x14ac:dyDescent="0.25"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  <row r="35" spans="5:27" x14ac:dyDescent="0.25"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</sheetData>
  <mergeCells count="14">
    <mergeCell ref="U4:W4"/>
    <mergeCell ref="T3:W3"/>
    <mergeCell ref="D2:W2"/>
    <mergeCell ref="A2:A5"/>
    <mergeCell ref="D3:G3"/>
    <mergeCell ref="E4:G4"/>
    <mergeCell ref="C2:C5"/>
    <mergeCell ref="B2:B5"/>
    <mergeCell ref="H3:K3"/>
    <mergeCell ref="I4:K4"/>
    <mergeCell ref="L3:O3"/>
    <mergeCell ref="M4:O4"/>
    <mergeCell ref="P3:S3"/>
    <mergeCell ref="Q4:S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0"/>
  <sheetViews>
    <sheetView tabSelected="1" topLeftCell="A10" zoomScale="75" zoomScaleNormal="75" zoomScaleSheetLayoutView="80" workbookViewId="0">
      <selection activeCell="O12" sqref="O12:P12"/>
    </sheetView>
  </sheetViews>
  <sheetFormatPr defaultColWidth="9.140625" defaultRowHeight="15" x14ac:dyDescent="0.25"/>
  <cols>
    <col min="1" max="1" width="5.28515625" style="10" customWidth="1"/>
    <col min="2" max="2" width="56.140625" style="10" customWidth="1"/>
    <col min="3" max="3" width="14.28515625" style="10" customWidth="1"/>
    <col min="4" max="4" width="15" style="10" customWidth="1"/>
    <col min="5" max="5" width="51.7109375" style="10" customWidth="1"/>
    <col min="6" max="6" width="14" style="10" customWidth="1"/>
    <col min="7" max="7" width="15.140625" style="10" customWidth="1"/>
    <col min="8" max="8" width="14.7109375" style="10" customWidth="1"/>
    <col min="9" max="9" width="38.7109375" style="10" customWidth="1"/>
    <col min="10" max="16384" width="9.140625" style="10"/>
  </cols>
  <sheetData>
    <row r="1" spans="1:9" ht="34.5" customHeight="1" x14ac:dyDescent="0.25">
      <c r="A1" s="184" t="s">
        <v>109</v>
      </c>
      <c r="B1" s="184"/>
      <c r="C1" s="184"/>
      <c r="D1" s="184"/>
      <c r="E1" s="184"/>
      <c r="F1" s="184"/>
      <c r="G1" s="184"/>
      <c r="H1" s="184"/>
      <c r="I1" s="184"/>
    </row>
    <row r="2" spans="1:9" ht="20.25" customHeight="1" x14ac:dyDescent="0.25">
      <c r="A2" s="185" t="s">
        <v>110</v>
      </c>
      <c r="B2" s="185"/>
      <c r="C2" s="185"/>
      <c r="D2" s="185"/>
      <c r="E2" s="185"/>
      <c r="F2" s="185"/>
      <c r="G2" s="185"/>
      <c r="H2" s="185"/>
      <c r="I2" s="185"/>
    </row>
    <row r="3" spans="1:9" ht="20.25" customHeight="1" x14ac:dyDescent="0.25">
      <c r="A3" s="186" t="s">
        <v>5</v>
      </c>
      <c r="B3" s="188" t="s">
        <v>119</v>
      </c>
      <c r="C3" s="188"/>
      <c r="D3" s="188"/>
      <c r="E3" s="189" t="s">
        <v>99</v>
      </c>
      <c r="F3" s="188"/>
      <c r="G3" s="190"/>
      <c r="H3" s="191" t="s">
        <v>120</v>
      </c>
      <c r="I3" s="192" t="s">
        <v>121</v>
      </c>
    </row>
    <row r="4" spans="1:9" ht="91.5" customHeight="1" x14ac:dyDescent="0.25">
      <c r="A4" s="187"/>
      <c r="B4" s="140" t="s">
        <v>6</v>
      </c>
      <c r="C4" s="141" t="s">
        <v>31</v>
      </c>
      <c r="D4" s="123" t="s">
        <v>7</v>
      </c>
      <c r="E4" s="125" t="s">
        <v>6</v>
      </c>
      <c r="F4" s="123" t="s">
        <v>31</v>
      </c>
      <c r="G4" s="123" t="s">
        <v>7</v>
      </c>
      <c r="H4" s="191"/>
      <c r="I4" s="193"/>
    </row>
    <row r="5" spans="1:9" ht="15.75" x14ac:dyDescent="0.25">
      <c r="A5" s="140">
        <v>1</v>
      </c>
      <c r="B5" s="140">
        <v>2</v>
      </c>
      <c r="C5" s="141">
        <v>3</v>
      </c>
      <c r="D5" s="123">
        <v>4</v>
      </c>
      <c r="E5" s="123">
        <v>5</v>
      </c>
      <c r="F5" s="123">
        <v>6</v>
      </c>
      <c r="G5" s="123">
        <v>7</v>
      </c>
      <c r="H5" s="123">
        <v>8</v>
      </c>
      <c r="I5" s="123">
        <v>9</v>
      </c>
    </row>
    <row r="6" spans="1:9" ht="33" customHeight="1" x14ac:dyDescent="0.25">
      <c r="A6" s="127" t="s">
        <v>0</v>
      </c>
      <c r="B6" s="149" t="s">
        <v>111</v>
      </c>
      <c r="C6" s="148" t="s">
        <v>108</v>
      </c>
      <c r="D6" s="126">
        <v>6116.7778866238077</v>
      </c>
      <c r="E6" s="136"/>
      <c r="F6" s="137"/>
      <c r="G6" s="138"/>
      <c r="H6" s="138">
        <f>G6-D6</f>
        <v>-6116.7778866238077</v>
      </c>
      <c r="I6" s="139"/>
    </row>
    <row r="7" spans="1:9" ht="34.5" customHeight="1" x14ac:dyDescent="0.25">
      <c r="A7" s="113" t="s">
        <v>1</v>
      </c>
      <c r="B7" s="103"/>
      <c r="C7" s="146"/>
      <c r="D7" s="90"/>
      <c r="E7" s="150" t="s">
        <v>128</v>
      </c>
      <c r="F7" s="197" t="s">
        <v>127</v>
      </c>
      <c r="G7" s="144">
        <v>779.14995999999985</v>
      </c>
      <c r="H7" s="144">
        <f t="shared" ref="H7:H13" si="0">G7-D7</f>
        <v>779.14995999999985</v>
      </c>
      <c r="I7" s="103"/>
    </row>
    <row r="8" spans="1:9" ht="39.75" customHeight="1" x14ac:dyDescent="0.25">
      <c r="A8" s="113" t="s">
        <v>2</v>
      </c>
      <c r="B8" s="145"/>
      <c r="C8" s="146"/>
      <c r="D8" s="90"/>
      <c r="E8" s="143" t="s">
        <v>129</v>
      </c>
      <c r="F8" s="198"/>
      <c r="G8" s="144">
        <v>1886.05764</v>
      </c>
      <c r="H8" s="144">
        <f t="shared" si="0"/>
        <v>1886.05764</v>
      </c>
      <c r="I8" s="103"/>
    </row>
    <row r="9" spans="1:9" ht="53.25" customHeight="1" x14ac:dyDescent="0.25">
      <c r="A9" s="113" t="s">
        <v>27</v>
      </c>
      <c r="B9" s="145"/>
      <c r="C9" s="146"/>
      <c r="D9" s="90"/>
      <c r="E9" s="143" t="s">
        <v>130</v>
      </c>
      <c r="F9" s="198"/>
      <c r="G9" s="144">
        <v>80.443520000000007</v>
      </c>
      <c r="H9" s="144">
        <f t="shared" si="0"/>
        <v>80.443520000000007</v>
      </c>
      <c r="I9" s="103"/>
    </row>
    <row r="10" spans="1:9" ht="51.75" customHeight="1" x14ac:dyDescent="0.25">
      <c r="A10" s="142" t="s">
        <v>28</v>
      </c>
      <c r="B10" s="150"/>
      <c r="C10" s="146"/>
      <c r="D10" s="144"/>
      <c r="E10" s="143" t="s">
        <v>131</v>
      </c>
      <c r="F10" s="198"/>
      <c r="G10" s="144">
        <v>120.72647000000001</v>
      </c>
      <c r="H10" s="144">
        <f t="shared" si="0"/>
        <v>120.72647000000001</v>
      </c>
      <c r="I10" s="145"/>
    </row>
    <row r="11" spans="1:9" ht="51.75" customHeight="1" x14ac:dyDescent="0.25">
      <c r="A11" s="142" t="s">
        <v>134</v>
      </c>
      <c r="B11" s="150"/>
      <c r="C11" s="146"/>
      <c r="D11" s="144"/>
      <c r="E11" s="143" t="s">
        <v>132</v>
      </c>
      <c r="F11" s="198"/>
      <c r="G11" s="144">
        <v>118.94157000000001</v>
      </c>
      <c r="H11" s="144">
        <f t="shared" si="0"/>
        <v>118.94157000000001</v>
      </c>
      <c r="I11" s="145"/>
    </row>
    <row r="12" spans="1:9" ht="52.5" customHeight="1" x14ac:dyDescent="0.25">
      <c r="A12" s="132" t="s">
        <v>135</v>
      </c>
      <c r="B12" s="151"/>
      <c r="C12" s="147"/>
      <c r="D12" s="131"/>
      <c r="E12" s="133" t="s">
        <v>133</v>
      </c>
      <c r="F12" s="199"/>
      <c r="G12" s="131">
        <v>47.975799999999929</v>
      </c>
      <c r="H12" s="131">
        <f t="shared" si="0"/>
        <v>47.975799999999929</v>
      </c>
      <c r="I12" s="134"/>
    </row>
    <row r="13" spans="1:9" ht="15.75" customHeight="1" x14ac:dyDescent="0.25">
      <c r="A13" s="194" t="s">
        <v>8</v>
      </c>
      <c r="B13" s="195"/>
      <c r="C13" s="196"/>
      <c r="D13" s="152">
        <f>SUM(D6:D10)</f>
        <v>6116.7778866238077</v>
      </c>
      <c r="E13" s="154"/>
      <c r="F13" s="154"/>
      <c r="G13" s="155">
        <f>SUM(G6:G12)</f>
        <v>3033.2949599999993</v>
      </c>
      <c r="H13" s="156">
        <f t="shared" si="0"/>
        <v>-3083.4829266238085</v>
      </c>
      <c r="I13" s="153"/>
    </row>
    <row r="14" spans="1:9" ht="15.75" x14ac:dyDescent="0.25">
      <c r="A14" s="2"/>
      <c r="B14" s="3"/>
    </row>
    <row r="15" spans="1:9" ht="18" customHeight="1" x14ac:dyDescent="0.25">
      <c r="A15" s="185" t="s">
        <v>112</v>
      </c>
      <c r="B15" s="185"/>
      <c r="C15" s="185"/>
      <c r="D15" s="185"/>
      <c r="E15" s="185"/>
      <c r="F15" s="185"/>
      <c r="G15" s="185"/>
      <c r="H15" s="185"/>
      <c r="I15" s="185"/>
    </row>
    <row r="16" spans="1:9" ht="18" customHeight="1" x14ac:dyDescent="0.25">
      <c r="A16" s="186" t="s">
        <v>5</v>
      </c>
      <c r="B16" s="188" t="s">
        <v>119</v>
      </c>
      <c r="C16" s="188"/>
      <c r="D16" s="188"/>
      <c r="E16" s="189" t="s">
        <v>99</v>
      </c>
      <c r="F16" s="188"/>
      <c r="G16" s="190"/>
      <c r="H16" s="191" t="s">
        <v>120</v>
      </c>
      <c r="I16" s="192" t="s">
        <v>121</v>
      </c>
    </row>
    <row r="17" spans="1:9" ht="95.25" customHeight="1" x14ac:dyDescent="0.25">
      <c r="A17" s="187"/>
      <c r="B17" s="124" t="s">
        <v>6</v>
      </c>
      <c r="C17" s="123" t="s">
        <v>113</v>
      </c>
      <c r="D17" s="123" t="s">
        <v>7</v>
      </c>
      <c r="E17" s="125" t="s">
        <v>6</v>
      </c>
      <c r="F17" s="123" t="s">
        <v>31</v>
      </c>
      <c r="G17" s="123" t="s">
        <v>7</v>
      </c>
      <c r="H17" s="191"/>
      <c r="I17" s="193"/>
    </row>
    <row r="18" spans="1:9" ht="15.75" x14ac:dyDescent="0.25">
      <c r="A18" s="123">
        <v>1</v>
      </c>
      <c r="B18" s="124">
        <v>2</v>
      </c>
      <c r="C18" s="123">
        <v>3</v>
      </c>
      <c r="D18" s="124">
        <v>4</v>
      </c>
      <c r="E18" s="123">
        <v>5</v>
      </c>
      <c r="F18" s="123">
        <v>6</v>
      </c>
      <c r="G18" s="123">
        <v>7</v>
      </c>
      <c r="H18" s="123">
        <v>8</v>
      </c>
      <c r="I18" s="123">
        <v>9</v>
      </c>
    </row>
    <row r="19" spans="1:9" ht="15.75" x14ac:dyDescent="0.25">
      <c r="A19" s="4" t="s">
        <v>0</v>
      </c>
      <c r="B19" s="124" t="s">
        <v>32</v>
      </c>
      <c r="C19" s="4"/>
      <c r="D19" s="102"/>
      <c r="E19" s="124"/>
      <c r="F19" s="4"/>
      <c r="G19" s="102"/>
      <c r="H19" s="36"/>
      <c r="I19" s="36"/>
    </row>
    <row r="20" spans="1:9" ht="15.75" x14ac:dyDescent="0.25">
      <c r="A20" s="200" t="s">
        <v>8</v>
      </c>
      <c r="B20" s="201"/>
      <c r="C20" s="91"/>
      <c r="D20" s="102"/>
      <c r="E20" s="36"/>
      <c r="F20" s="36"/>
      <c r="G20" s="36"/>
      <c r="H20" s="36"/>
      <c r="I20" s="36"/>
    </row>
    <row r="21" spans="1:9" ht="15.75" x14ac:dyDescent="0.25">
      <c r="A21" s="202" t="s">
        <v>114</v>
      </c>
      <c r="B21" s="202"/>
      <c r="C21" s="202"/>
      <c r="D21" s="202"/>
      <c r="E21" s="202"/>
      <c r="F21" s="202"/>
      <c r="G21" s="202"/>
      <c r="H21" s="202"/>
      <c r="I21" s="202"/>
    </row>
    <row r="22" spans="1:9" ht="15.75" x14ac:dyDescent="0.25">
      <c r="A22" s="112"/>
      <c r="B22" s="112"/>
    </row>
    <row r="23" spans="1:9" ht="17.25" customHeight="1" x14ac:dyDescent="0.25">
      <c r="A23" s="185" t="s">
        <v>115</v>
      </c>
      <c r="B23" s="185"/>
      <c r="C23" s="185"/>
      <c r="D23" s="185"/>
      <c r="E23" s="185"/>
      <c r="F23" s="185"/>
      <c r="G23" s="185"/>
      <c r="H23" s="185"/>
      <c r="I23" s="185"/>
    </row>
    <row r="24" spans="1:9" ht="17.25" customHeight="1" x14ac:dyDescent="0.25">
      <c r="A24" s="186" t="s">
        <v>5</v>
      </c>
      <c r="B24" s="188" t="s">
        <v>119</v>
      </c>
      <c r="C24" s="188"/>
      <c r="D24" s="188"/>
      <c r="E24" s="189" t="s">
        <v>99</v>
      </c>
      <c r="F24" s="188"/>
      <c r="G24" s="190"/>
      <c r="H24" s="191" t="s">
        <v>120</v>
      </c>
      <c r="I24" s="192" t="s">
        <v>121</v>
      </c>
    </row>
    <row r="25" spans="1:9" ht="86.25" customHeight="1" x14ac:dyDescent="0.25">
      <c r="A25" s="187"/>
      <c r="B25" s="124" t="s">
        <v>6</v>
      </c>
      <c r="C25" s="123" t="s">
        <v>113</v>
      </c>
      <c r="D25" s="123" t="s">
        <v>7</v>
      </c>
      <c r="E25" s="125" t="s">
        <v>6</v>
      </c>
      <c r="F25" s="123" t="s">
        <v>31</v>
      </c>
      <c r="G25" s="123" t="s">
        <v>7</v>
      </c>
      <c r="H25" s="191"/>
      <c r="I25" s="193"/>
    </row>
    <row r="26" spans="1:9" ht="15.75" x14ac:dyDescent="0.25">
      <c r="A26" s="123">
        <v>1</v>
      </c>
      <c r="B26" s="124">
        <v>2</v>
      </c>
      <c r="C26" s="123">
        <v>3</v>
      </c>
      <c r="D26" s="124">
        <v>4</v>
      </c>
      <c r="E26" s="123">
        <v>5</v>
      </c>
      <c r="F26" s="123">
        <v>6</v>
      </c>
      <c r="G26" s="123">
        <v>7</v>
      </c>
      <c r="H26" s="123">
        <v>8</v>
      </c>
      <c r="I26" s="123">
        <v>9</v>
      </c>
    </row>
    <row r="27" spans="1:9" ht="15.75" x14ac:dyDescent="0.25">
      <c r="A27" s="4" t="s">
        <v>0</v>
      </c>
      <c r="B27" s="124" t="s">
        <v>32</v>
      </c>
      <c r="C27" s="4"/>
      <c r="D27" s="102"/>
      <c r="E27" s="124"/>
      <c r="F27" s="4"/>
      <c r="G27" s="102"/>
      <c r="H27" s="36"/>
      <c r="I27" s="36"/>
    </row>
    <row r="28" spans="1:9" ht="15.75" x14ac:dyDescent="0.25">
      <c r="A28" s="200" t="s">
        <v>8</v>
      </c>
      <c r="B28" s="201"/>
      <c r="C28" s="91"/>
      <c r="D28" s="102"/>
      <c r="E28" s="36"/>
      <c r="F28" s="36"/>
      <c r="G28" s="36"/>
      <c r="H28" s="36"/>
      <c r="I28" s="36"/>
    </row>
    <row r="29" spans="1:9" ht="15.75" x14ac:dyDescent="0.25">
      <c r="A29" s="202" t="s">
        <v>116</v>
      </c>
      <c r="B29" s="202"/>
      <c r="C29" s="202"/>
      <c r="D29" s="202"/>
      <c r="E29" s="202"/>
      <c r="F29" s="202"/>
      <c r="G29" s="202"/>
      <c r="H29" s="202"/>
      <c r="I29" s="202"/>
    </row>
    <row r="30" spans="1:9" ht="15.75" x14ac:dyDescent="0.25">
      <c r="A30" s="2"/>
      <c r="B30" s="3"/>
    </row>
  </sheetData>
  <mergeCells count="25">
    <mergeCell ref="F7:F12"/>
    <mergeCell ref="A28:B28"/>
    <mergeCell ref="A29:I29"/>
    <mergeCell ref="A20:B20"/>
    <mergeCell ref="A21:I21"/>
    <mergeCell ref="A23:I23"/>
    <mergeCell ref="A24:A25"/>
    <mergeCell ref="B24:D24"/>
    <mergeCell ref="E24:G24"/>
    <mergeCell ref="H24:H25"/>
    <mergeCell ref="I24:I25"/>
    <mergeCell ref="A13:C13"/>
    <mergeCell ref="A15:I15"/>
    <mergeCell ref="A16:A17"/>
    <mergeCell ref="B16:D16"/>
    <mergeCell ref="E16:G16"/>
    <mergeCell ref="H16:H17"/>
    <mergeCell ref="I16:I17"/>
    <mergeCell ref="A1:I1"/>
    <mergeCell ref="A2:I2"/>
    <mergeCell ref="A3:A4"/>
    <mergeCell ref="B3:D3"/>
    <mergeCell ref="E3:G3"/>
    <mergeCell ref="H3:H4"/>
    <mergeCell ref="I3:I4"/>
  </mergeCells>
  <printOptions horizontalCentered="1"/>
  <pageMargins left="0.39370078740157483" right="0.39370078740157483" top="1.1811023622047245" bottom="0.39370078740157483" header="0" footer="0"/>
  <pageSetup paperSize="9" scale="54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7"/>
  <sheetViews>
    <sheetView zoomScale="75" zoomScaleNormal="75" workbookViewId="0">
      <selection activeCell="I43" sqref="I43"/>
    </sheetView>
  </sheetViews>
  <sheetFormatPr defaultColWidth="9.140625" defaultRowHeight="15" x14ac:dyDescent="0.25"/>
  <cols>
    <col min="1" max="1" width="5.28515625" style="10" customWidth="1"/>
    <col min="2" max="2" width="21.7109375" style="10" customWidth="1"/>
    <col min="3" max="3" width="13.5703125" style="10" customWidth="1"/>
    <col min="4" max="6" width="12.28515625" style="10" hidden="1" customWidth="1"/>
    <col min="7" max="7" width="12.28515625" style="10" customWidth="1"/>
    <col min="8" max="8" width="12.28515625" style="10" hidden="1" customWidth="1"/>
    <col min="9" max="9" width="25.42578125" style="10" customWidth="1"/>
    <col min="10" max="10" width="12.140625" style="10" customWidth="1"/>
    <col min="11" max="13" width="11" style="10" hidden="1" customWidth="1"/>
    <col min="14" max="14" width="11.5703125" style="10" customWidth="1"/>
    <col min="15" max="15" width="11" style="10" hidden="1" customWidth="1"/>
    <col min="16" max="16384" width="9.140625" style="10"/>
  </cols>
  <sheetData>
    <row r="1" spans="1:16" ht="38.25" customHeight="1" x14ac:dyDescent="0.25">
      <c r="A1" s="203" t="s">
        <v>117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6" ht="15.75" x14ac:dyDescent="0.25">
      <c r="A2" s="186" t="s">
        <v>9</v>
      </c>
      <c r="B2" s="208" t="s">
        <v>119</v>
      </c>
      <c r="C2" s="208"/>
      <c r="D2" s="208"/>
      <c r="E2" s="208"/>
      <c r="F2" s="208"/>
      <c r="G2" s="208"/>
      <c r="H2" s="208"/>
      <c r="I2" s="209" t="s">
        <v>99</v>
      </c>
      <c r="J2" s="208"/>
      <c r="K2" s="208"/>
      <c r="L2" s="104"/>
      <c r="M2" s="104"/>
      <c r="N2" s="104"/>
      <c r="O2" s="105"/>
      <c r="P2" s="107"/>
    </row>
    <row r="3" spans="1:16" ht="39.75" customHeight="1" x14ac:dyDescent="0.25">
      <c r="A3" s="204"/>
      <c r="B3" s="192" t="s">
        <v>13</v>
      </c>
      <c r="C3" s="186" t="s">
        <v>10</v>
      </c>
      <c r="D3" s="205" t="s">
        <v>11</v>
      </c>
      <c r="E3" s="206"/>
      <c r="F3" s="206"/>
      <c r="G3" s="206"/>
      <c r="H3" s="207"/>
      <c r="I3" s="186" t="s">
        <v>13</v>
      </c>
      <c r="J3" s="186" t="s">
        <v>10</v>
      </c>
      <c r="K3" s="205" t="s">
        <v>11</v>
      </c>
      <c r="L3" s="206"/>
      <c r="M3" s="206"/>
      <c r="N3" s="206"/>
      <c r="O3" s="207"/>
      <c r="P3" s="107"/>
    </row>
    <row r="4" spans="1:16" ht="26.25" customHeight="1" x14ac:dyDescent="0.25">
      <c r="A4" s="187"/>
      <c r="B4" s="193"/>
      <c r="C4" s="187"/>
      <c r="D4" s="38" t="s">
        <v>105</v>
      </c>
      <c r="E4" s="38" t="s">
        <v>123</v>
      </c>
      <c r="F4" s="38" t="s">
        <v>106</v>
      </c>
      <c r="G4" s="38" t="s">
        <v>108</v>
      </c>
      <c r="H4" s="38" t="s">
        <v>108</v>
      </c>
      <c r="I4" s="187"/>
      <c r="J4" s="187"/>
      <c r="K4" s="38" t="s">
        <v>105</v>
      </c>
      <c r="L4" s="38" t="s">
        <v>123</v>
      </c>
      <c r="M4" s="38" t="s">
        <v>106</v>
      </c>
      <c r="N4" s="38" t="s">
        <v>108</v>
      </c>
      <c r="O4" s="38" t="s">
        <v>108</v>
      </c>
      <c r="P4" s="107"/>
    </row>
    <row r="5" spans="1:16" ht="15.75" x14ac:dyDescent="0.25">
      <c r="A5" s="39">
        <v>1</v>
      </c>
      <c r="B5" s="39">
        <v>2</v>
      </c>
      <c r="C5" s="39">
        <v>3</v>
      </c>
      <c r="D5" s="39">
        <f>C5+1</f>
        <v>4</v>
      </c>
      <c r="E5" s="39">
        <v>5</v>
      </c>
      <c r="F5" s="39">
        <f>E5+1</f>
        <v>6</v>
      </c>
      <c r="G5" s="39">
        <v>4</v>
      </c>
      <c r="H5" s="39">
        <f>G5+1</f>
        <v>5</v>
      </c>
      <c r="I5" s="39">
        <v>5</v>
      </c>
      <c r="J5" s="39">
        <v>6</v>
      </c>
      <c r="K5" s="39">
        <v>11</v>
      </c>
      <c r="L5" s="39">
        <v>12</v>
      </c>
      <c r="M5" s="39">
        <v>13</v>
      </c>
      <c r="N5" s="39">
        <v>7</v>
      </c>
      <c r="O5" s="39">
        <f>N5+1</f>
        <v>8</v>
      </c>
      <c r="P5" s="107"/>
    </row>
    <row r="6" spans="1:16" ht="37.5" customHeight="1" x14ac:dyDescent="0.25">
      <c r="A6" s="15" t="s">
        <v>0</v>
      </c>
      <c r="B6" s="16" t="s">
        <v>29</v>
      </c>
      <c r="C6" s="106" t="s">
        <v>12</v>
      </c>
      <c r="D6" s="92">
        <v>28032.957776620911</v>
      </c>
      <c r="E6" s="92">
        <v>28959.307044070945</v>
      </c>
      <c r="F6" s="92">
        <v>29633.84160520928</v>
      </c>
      <c r="G6" s="92">
        <v>27369.708186733893</v>
      </c>
      <c r="H6" s="92"/>
      <c r="I6" s="16" t="s">
        <v>29</v>
      </c>
      <c r="J6" s="106" t="s">
        <v>12</v>
      </c>
      <c r="K6" s="92">
        <v>15058.223</v>
      </c>
      <c r="L6" s="92">
        <v>35003.596869999994</v>
      </c>
      <c r="M6" s="92">
        <v>25540.712294947665</v>
      </c>
      <c r="N6" s="92">
        <f>[1]Анадырь!$F$111</f>
        <v>34912.309929182375</v>
      </c>
      <c r="O6" s="92"/>
      <c r="P6" s="107"/>
    </row>
    <row r="7" spans="1:16" ht="15.75" x14ac:dyDescent="0.25">
      <c r="A7" s="12"/>
      <c r="B7" s="13"/>
      <c r="C7" s="14"/>
      <c r="D7" s="14"/>
    </row>
  </sheetData>
  <mergeCells count="10">
    <mergeCell ref="A1:N1"/>
    <mergeCell ref="A2:A4"/>
    <mergeCell ref="I3:I4"/>
    <mergeCell ref="J3:J4"/>
    <mergeCell ref="K3:O3"/>
    <mergeCell ref="B2:H2"/>
    <mergeCell ref="I2:K2"/>
    <mergeCell ref="B3:B4"/>
    <mergeCell ref="C3:C4"/>
    <mergeCell ref="D3:H3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6"/>
  <sheetViews>
    <sheetView zoomScale="80" zoomScaleNormal="80" zoomScaleSheetLayoutView="80" workbookViewId="0">
      <selection activeCell="D23" sqref="D23"/>
    </sheetView>
  </sheetViews>
  <sheetFormatPr defaultColWidth="9.140625" defaultRowHeight="15" x14ac:dyDescent="0.25"/>
  <cols>
    <col min="1" max="1" width="5.28515625" style="10" customWidth="1"/>
    <col min="2" max="2" width="45.5703125" style="10" customWidth="1"/>
    <col min="3" max="3" width="13.5703125" style="10" customWidth="1"/>
    <col min="4" max="4" width="14.28515625" style="10" customWidth="1"/>
    <col min="5" max="5" width="13.140625" style="10" customWidth="1"/>
    <col min="6" max="6" width="13.7109375" style="10" customWidth="1"/>
    <col min="7" max="7" width="43.140625" style="10" customWidth="1"/>
    <col min="8" max="16384" width="9.140625" style="10"/>
  </cols>
  <sheetData>
    <row r="1" spans="1:9" ht="23.25" customHeight="1" x14ac:dyDescent="0.25">
      <c r="A1" s="185" t="s">
        <v>118</v>
      </c>
      <c r="B1" s="185"/>
      <c r="C1" s="185"/>
      <c r="D1" s="185"/>
      <c r="E1" s="185"/>
      <c r="F1" s="185"/>
      <c r="G1" s="185"/>
    </row>
    <row r="2" spans="1:9" ht="18.75" customHeight="1" x14ac:dyDescent="0.25">
      <c r="A2" s="214" t="s">
        <v>9</v>
      </c>
      <c r="B2" s="214" t="s">
        <v>13</v>
      </c>
      <c r="C2" s="214" t="s">
        <v>10</v>
      </c>
      <c r="D2" s="217"/>
      <c r="E2" s="217"/>
      <c r="F2" s="217"/>
      <c r="G2" s="217"/>
      <c r="H2" s="107"/>
      <c r="I2" s="108"/>
    </row>
    <row r="3" spans="1:9" ht="20.25" customHeight="1" x14ac:dyDescent="0.25">
      <c r="A3" s="215"/>
      <c r="B3" s="215"/>
      <c r="C3" s="215"/>
      <c r="D3" s="210" t="s">
        <v>108</v>
      </c>
      <c r="E3" s="211"/>
      <c r="F3" s="212" t="s">
        <v>122</v>
      </c>
      <c r="G3" s="212" t="s">
        <v>121</v>
      </c>
      <c r="H3" s="107"/>
      <c r="I3" s="108"/>
    </row>
    <row r="4" spans="1:9" ht="18" customHeight="1" x14ac:dyDescent="0.25">
      <c r="A4" s="216"/>
      <c r="B4" s="216"/>
      <c r="C4" s="216"/>
      <c r="D4" s="37" t="s">
        <v>59</v>
      </c>
      <c r="E4" s="130" t="s">
        <v>60</v>
      </c>
      <c r="F4" s="213"/>
      <c r="G4" s="213"/>
      <c r="H4" s="107"/>
      <c r="I4" s="108"/>
    </row>
    <row r="5" spans="1:9" ht="15" customHeight="1" x14ac:dyDescent="0.25">
      <c r="A5" s="130">
        <v>1</v>
      </c>
      <c r="B5" s="118">
        <v>2</v>
      </c>
      <c r="C5" s="118">
        <v>3</v>
      </c>
      <c r="D5" s="129">
        <v>4</v>
      </c>
      <c r="E5" s="118">
        <v>5</v>
      </c>
      <c r="F5" s="118">
        <v>6</v>
      </c>
      <c r="G5" s="118">
        <v>7</v>
      </c>
      <c r="H5" s="107"/>
      <c r="I5" s="108"/>
    </row>
    <row r="6" spans="1:9" ht="15.75" customHeight="1" x14ac:dyDescent="0.25">
      <c r="A6" s="5" t="s">
        <v>38</v>
      </c>
      <c r="B6" s="119" t="s">
        <v>19</v>
      </c>
      <c r="C6" s="120"/>
      <c r="D6" s="120"/>
      <c r="E6" s="120"/>
      <c r="F6" s="120"/>
      <c r="G6" s="121"/>
      <c r="H6" s="107"/>
      <c r="I6" s="108"/>
    </row>
    <row r="7" spans="1:9" s="1" customFormat="1" ht="82.5" customHeight="1" x14ac:dyDescent="0.25">
      <c r="A7" s="20" t="s">
        <v>36</v>
      </c>
      <c r="B7" s="96" t="s">
        <v>20</v>
      </c>
      <c r="C7" s="94" t="s">
        <v>15</v>
      </c>
      <c r="D7" s="95">
        <v>100</v>
      </c>
      <c r="E7" s="111">
        <v>100</v>
      </c>
      <c r="F7" s="111">
        <v>0</v>
      </c>
      <c r="G7" s="111"/>
      <c r="H7" s="109"/>
      <c r="I7" s="110"/>
    </row>
    <row r="8" spans="1:9" ht="28.5" customHeight="1" x14ac:dyDescent="0.25">
      <c r="A8" s="19" t="s">
        <v>14</v>
      </c>
      <c r="B8" s="96" t="s">
        <v>40</v>
      </c>
      <c r="C8" s="18" t="s">
        <v>44</v>
      </c>
      <c r="D8" s="95">
        <v>1054.554024</v>
      </c>
      <c r="E8" s="114">
        <v>948.53369999999995</v>
      </c>
      <c r="F8" s="95">
        <f>E8-D8</f>
        <v>-106.02032400000007</v>
      </c>
      <c r="G8" s="95"/>
      <c r="H8" s="107"/>
      <c r="I8" s="108"/>
    </row>
    <row r="9" spans="1:9" ht="36" customHeight="1" x14ac:dyDescent="0.25">
      <c r="A9" s="19" t="s">
        <v>16</v>
      </c>
      <c r="B9" s="96" t="s">
        <v>41</v>
      </c>
      <c r="C9" s="18" t="s">
        <v>44</v>
      </c>
      <c r="D9" s="11">
        <v>1054.554024</v>
      </c>
      <c r="E9" s="114">
        <v>948.5</v>
      </c>
      <c r="F9" s="95">
        <f t="shared" ref="F9" si="0">E9-D9</f>
        <v>-106.05402400000003</v>
      </c>
      <c r="G9" s="95"/>
      <c r="H9" s="107"/>
      <c r="I9" s="108"/>
    </row>
    <row r="10" spans="1:9" ht="79.5" customHeight="1" x14ac:dyDescent="0.25">
      <c r="A10" s="19" t="s">
        <v>34</v>
      </c>
      <c r="B10" s="93" t="s">
        <v>22</v>
      </c>
      <c r="C10" s="18" t="s">
        <v>15</v>
      </c>
      <c r="D10" s="95">
        <v>75</v>
      </c>
      <c r="E10" s="95">
        <v>75</v>
      </c>
      <c r="F10" s="95">
        <v>0</v>
      </c>
      <c r="G10" s="95"/>
      <c r="H10" s="107"/>
      <c r="I10" s="108"/>
    </row>
    <row r="11" spans="1:9" ht="65.25" customHeight="1" x14ac:dyDescent="0.25">
      <c r="A11" s="17" t="s">
        <v>17</v>
      </c>
      <c r="B11" s="96" t="s">
        <v>42</v>
      </c>
      <c r="C11" s="18" t="s">
        <v>33</v>
      </c>
      <c r="D11" s="97">
        <v>72</v>
      </c>
      <c r="E11" s="97">
        <v>72</v>
      </c>
      <c r="F11" s="95">
        <v>0</v>
      </c>
      <c r="G11" s="97"/>
      <c r="H11" s="107"/>
      <c r="I11" s="108"/>
    </row>
    <row r="12" spans="1:9" ht="20.25" customHeight="1" x14ac:dyDescent="0.25">
      <c r="A12" s="21" t="s">
        <v>35</v>
      </c>
      <c r="B12" s="98" t="s">
        <v>43</v>
      </c>
      <c r="C12" s="40" t="s">
        <v>33</v>
      </c>
      <c r="D12" s="99">
        <v>96</v>
      </c>
      <c r="E12" s="99">
        <v>96</v>
      </c>
      <c r="F12" s="99">
        <v>0</v>
      </c>
      <c r="G12" s="99"/>
      <c r="H12" s="107"/>
      <c r="I12" s="108"/>
    </row>
    <row r="13" spans="1:9" ht="15.75" customHeight="1" x14ac:dyDescent="0.25">
      <c r="A13" s="7" t="s">
        <v>39</v>
      </c>
      <c r="B13" s="119" t="s">
        <v>21</v>
      </c>
      <c r="C13" s="120"/>
      <c r="D13" s="120"/>
      <c r="E13" s="120"/>
      <c r="F13" s="120"/>
      <c r="G13" s="121"/>
      <c r="H13" s="107"/>
      <c r="I13" s="108"/>
    </row>
    <row r="14" spans="1:9" ht="36.75" customHeight="1" x14ac:dyDescent="0.25">
      <c r="A14" s="6">
        <v>1</v>
      </c>
      <c r="B14" s="115" t="s">
        <v>47</v>
      </c>
      <c r="C14" s="100" t="s">
        <v>18</v>
      </c>
      <c r="D14" s="100">
        <v>0</v>
      </c>
      <c r="E14" s="135">
        <f>E15/E16</f>
        <v>2.4073487488121632</v>
      </c>
      <c r="F14" s="158">
        <f>E14-D14</f>
        <v>2.4073487488121632</v>
      </c>
      <c r="G14" s="122"/>
      <c r="H14" s="107"/>
      <c r="I14" s="108"/>
    </row>
    <row r="15" spans="1:9" ht="85.5" customHeight="1" x14ac:dyDescent="0.25">
      <c r="A15" s="8" t="s">
        <v>14</v>
      </c>
      <c r="B15" s="115" t="s">
        <v>45</v>
      </c>
      <c r="C15" s="24" t="s">
        <v>33</v>
      </c>
      <c r="D15" s="25">
        <v>0</v>
      </c>
      <c r="E15" s="116">
        <v>38</v>
      </c>
      <c r="F15" s="24">
        <f>E15-D15</f>
        <v>38</v>
      </c>
      <c r="G15" s="24" t="s">
        <v>124</v>
      </c>
      <c r="H15" s="107"/>
      <c r="I15" s="108"/>
    </row>
    <row r="16" spans="1:9" ht="15" customHeight="1" x14ac:dyDescent="0.25">
      <c r="A16" s="9" t="s">
        <v>16</v>
      </c>
      <c r="B16" s="101" t="s">
        <v>46</v>
      </c>
      <c r="C16" s="22" t="s">
        <v>37</v>
      </c>
      <c r="D16" s="23">
        <v>15.125</v>
      </c>
      <c r="E16" s="157">
        <v>15.785</v>
      </c>
      <c r="F16" s="117">
        <f>E16-D16</f>
        <v>0.66000000000000014</v>
      </c>
      <c r="G16" s="23"/>
      <c r="H16" s="107"/>
      <c r="I16" s="108"/>
    </row>
  </sheetData>
  <mergeCells count="8">
    <mergeCell ref="D3:E3"/>
    <mergeCell ref="G3:G4"/>
    <mergeCell ref="A1:G1"/>
    <mergeCell ref="C2:C4"/>
    <mergeCell ref="B2:B4"/>
    <mergeCell ref="A2:A4"/>
    <mergeCell ref="D2:G2"/>
    <mergeCell ref="F3:F4"/>
  </mergeCells>
  <printOptions horizontalCentered="1"/>
  <pageMargins left="0.39370078740157483" right="0.39370078740157483" top="1.1811023622047245" bottom="0.39370078740157483" header="0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раздел 1</vt:lpstr>
      <vt:lpstr>раздел 2</vt:lpstr>
      <vt:lpstr>раздел 3</vt:lpstr>
      <vt:lpstr>раздел 4</vt:lpstr>
      <vt:lpstr>раздел 5</vt:lpstr>
      <vt:lpstr>'раздел 3'!Заголовки_для_печати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2023-03-30T05:39:01Z</cp:lastPrinted>
  <dcterms:created xsi:type="dcterms:W3CDTF">1996-10-08T23:32:33Z</dcterms:created>
  <dcterms:modified xsi:type="dcterms:W3CDTF">2024-06-07T00:00:22Z</dcterms:modified>
</cp:coreProperties>
</file>