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140" yWindow="-45" windowWidth="22650" windowHeight="12120" tabRatio="830" activeTab="4"/>
  </bookViews>
  <sheets>
    <sheet name="раздел 1" sheetId="33" r:id="rId1"/>
    <sheet name="раздел 2" sheetId="34" r:id="rId2"/>
    <sheet name="раздел 3" sheetId="27" r:id="rId3"/>
    <sheet name="раздел 4" sheetId="38" r:id="rId4"/>
    <sheet name="раздел 5" sheetId="30" r:id="rId5"/>
    <sheet name="АУП" sheetId="3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ed_izm">[1]Справочники!$F$17:$F$33</definedName>
    <definedName name="GBTSM.XLS">#REF!</definedName>
    <definedName name="Print_Area">#REF!</definedName>
    <definedName name="vid_top">[1]Справочники!$E$17:$E$33</definedName>
    <definedName name="анализы">[2]БАЗА!$A$67:$A$80</definedName>
    <definedName name="аэ">#REF!</definedName>
    <definedName name="_xlnm.Database">#REF!</definedName>
    <definedName name="бд">'[3]От табл 11'!#REF!</definedName>
    <definedName name="бф">#REF!</definedName>
    <definedName name="вариант">[4]все!$B$188:$B$191</definedName>
    <definedName name="вариант_расчета_код">[5]Настройка!$C$3</definedName>
    <definedName name="Варианты">[4]База!#REF!</definedName>
    <definedName name="вид_тарифа">[4]разное!$C$90:$C$91</definedName>
    <definedName name="вид_тарифа_1">[4]разное!$C$95:$C$96</definedName>
    <definedName name="Внутрицеховые">[4]Основ.показ.!#REF!</definedName>
    <definedName name="вс">#REF!</definedName>
    <definedName name="всестатьи">[6]разное!$C$63:$C$77</definedName>
    <definedName name="втот">#REF!</definedName>
    <definedName name="Гараж">[4]все!$B$27:$B$33</definedName>
    <definedName name="год">[5]Настройка!$B$1</definedName>
    <definedName name="данет">[7]ИСХДАННЫЕ!$V$196:$V$197</definedName>
    <definedName name="данные">[8]данные!$A$171:$E$197</definedName>
    <definedName name="двор">[9]нраб!$B$86:$F$89</definedName>
    <definedName name="двот">[9]тарифы!$B$40:$E$40</definedName>
    <definedName name="диам">[4]все!$D$45:$D$65</definedName>
    <definedName name="диаметр">[10]все!$D$45:$D$65</definedName>
    <definedName name="диаметр2">[7]НОРМЫ!$A$381:$A$404</definedName>
    <definedName name="диаметры">[7]НОРМЫ!$A$28:$A$50</definedName>
    <definedName name="дн">[4]все!$B$35:$B$36</definedName>
    <definedName name="до">#REF!</definedName>
    <definedName name="доза">[4]все!$B$182:$B$183</definedName>
    <definedName name="допоборуд">[4]все!$B$101:$B$109</definedName>
    <definedName name="дот">#REF!</definedName>
    <definedName name="ЕСН_процент">[5]ФОТ!$D$15</definedName>
    <definedName name="етс">[9]етс!$B$5:$T$15</definedName>
    <definedName name="етс1">#REF!</definedName>
    <definedName name="_xlnm.Print_Titles" localSheetId="1">'раздел 2'!$A:$C</definedName>
    <definedName name="_xlnm.Print_Titles" localSheetId="4">'раздел 5'!$A:$C</definedName>
    <definedName name="закл">[11]етс!$A$12:$B$31</definedName>
    <definedName name="защ">[9]нраб!$A$67:$G$85</definedName>
    <definedName name="зон">#REF!</definedName>
    <definedName name="зона">[4]Основ.показ.!#REF!</definedName>
    <definedName name="инд">'[9]инд-вода'!$B$2:$O$22</definedName>
    <definedName name="ип">#REF!</definedName>
    <definedName name="ккв">#REF!</definedName>
    <definedName name="ккл">#REF!</definedName>
    <definedName name="ккп">#REF!</definedName>
    <definedName name="ккс">[9]тарифы!$B$127:$E$131</definedName>
    <definedName name="код">[10]все!$B$27:$B$33</definedName>
    <definedName name="котельные">'[12]Исходные данные'!$A$224:$A$245</definedName>
    <definedName name="кпсв">#REF!</definedName>
    <definedName name="крит">'[13]От табл 11'!#REF!</definedName>
    <definedName name="_xlnm.Criteria">#REF!</definedName>
    <definedName name="кс">#REF!</definedName>
    <definedName name="мазут3">[2]БАЗА!$A$40:$A$44</definedName>
    <definedName name="мазут4">[2]БАЗА!$A$45:$A$49</definedName>
    <definedName name="мазут5">[2]БАЗА!$A$50:$A$54</definedName>
    <definedName name="мат">[4]все!$E$43:$P$43</definedName>
    <definedName name="материалтруб">#REF!</definedName>
    <definedName name="мбп">[9]нраб!$A$42:$G$63</definedName>
    <definedName name="мет">#REF!</definedName>
    <definedName name="мо">[10]все!$AY$40:$AY$59</definedName>
    <definedName name="МчасВод">[4]База!#REF!</definedName>
    <definedName name="МчасКан">[4]База!#REF!</definedName>
    <definedName name="назнач">[4]все!$B$114:$B$117</definedName>
    <definedName name="наименование_организации">[5]Настройка!$B$12</definedName>
    <definedName name="нвс">#REF!</definedName>
    <definedName name="ндс">[4]разное!$C$2:$C$3</definedName>
    <definedName name="нормы">[4]Основ.показ.!#REF!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2'!$A$1:$BK$31</definedName>
    <definedName name="_xlnm.Print_Area" localSheetId="4">'раздел 5'!$A$1:$O$18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[9]тарифы!$B$133:$E$139</definedName>
    <definedName name="орпа">#REF!</definedName>
    <definedName name="орэ">#REF!</definedName>
    <definedName name="от">[11]етс!$A$12:$B$31</definedName>
    <definedName name="отоп">[14]отоп!#REF!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[4]все!$B$114:$B$117</definedName>
    <definedName name="причины">[15]разное!$C$51:$C$68</definedName>
    <definedName name="прнпо">#REF!</definedName>
    <definedName name="прог">#REF!</definedName>
    <definedName name="промывка">[10]все!$B$171:$B$172</definedName>
    <definedName name="пф">#REF!</definedName>
    <definedName name="р">#REF!</definedName>
    <definedName name="раб">'[9]Парам (2)'!$B$5:$P$83</definedName>
    <definedName name="разрадКан">[4]Нормативы!$D$600:$F$600</definedName>
    <definedName name="разрядВ">[4]Нормативы!$D$539:$F$539</definedName>
    <definedName name="Сбросы">[4]База!$C$141:$C$285</definedName>
    <definedName name="сго">#REF!</definedName>
    <definedName name="сети">[4]разное!$C$98:$C$99</definedName>
    <definedName name="со">#REF!</definedName>
    <definedName name="СобЖКУ">[4]Основ.показ.!#REF!</definedName>
    <definedName name="спец">[9]нраб!$A$4:$G$38</definedName>
    <definedName name="ст">[10]все!$B$38:$B$39</definedName>
    <definedName name="стадиипроцесса">[4]все!$B$19:$B$24</definedName>
    <definedName name="статьи">[15]разное!$C$70:$C$84</definedName>
    <definedName name="ств">#REF!</definedName>
    <definedName name="т">#REF!</definedName>
    <definedName name="таб">#REF!</definedName>
    <definedName name="тарифы">[4]разное!#REF!</definedName>
    <definedName name="тарифыЖКУ">[4]Основ.показ.!#REF!</definedName>
    <definedName name="тем">[16]от!$B$4:$M$29</definedName>
    <definedName name="тип">[7]НОРМЫ!$H$551:$H$552</definedName>
    <definedName name="топливо">[7]НОРМЫ!$A$320:$A$330</definedName>
    <definedName name="трубы">[10]все!$E$43:$P$43</definedName>
    <definedName name="уваж">[4]разное!$C$36:$C$37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[13]тарифы!#REF!</definedName>
    <definedName name="хво">[7]НОРМЫ!$B$117:$B$119</definedName>
    <definedName name="хзв">#REF!</definedName>
    <definedName name="хл">#REF!</definedName>
    <definedName name="эксп">#REF!</definedName>
    <definedName name="ЭЦВ">[17]насосы!$B$26:$B$269</definedName>
  </definedNames>
  <calcPr calcId="145621"/>
</workbook>
</file>

<file path=xl/calcChain.xml><?xml version="1.0" encoding="utf-8"?>
<calcChain xmlns="http://schemas.openxmlformats.org/spreadsheetml/2006/main">
  <c r="I10" i="27" l="1"/>
  <c r="N18" i="30" l="1"/>
  <c r="N17" i="30"/>
  <c r="N16" i="30"/>
  <c r="J18" i="30"/>
  <c r="J17" i="30"/>
  <c r="J16" i="30"/>
  <c r="F16" i="30"/>
  <c r="F17" i="30"/>
  <c r="F18" i="30"/>
  <c r="N14" i="30"/>
  <c r="N13" i="30"/>
  <c r="N12" i="30"/>
  <c r="J14" i="30"/>
  <c r="J13" i="30"/>
  <c r="J12" i="30"/>
  <c r="F12" i="30"/>
  <c r="F13" i="30"/>
  <c r="F14" i="30"/>
  <c r="N11" i="30"/>
  <c r="N10" i="30"/>
  <c r="J11" i="30"/>
  <c r="J10" i="30"/>
  <c r="F11" i="30"/>
  <c r="F10" i="30"/>
  <c r="I9" i="27" l="1"/>
  <c r="I8" i="27"/>
  <c r="M18" i="30" l="1"/>
  <c r="I18" i="30"/>
  <c r="E18" i="30"/>
  <c r="Z13" i="34"/>
  <c r="Z12" i="34" s="1"/>
  <c r="Y19" i="34"/>
  <c r="Y9" i="34"/>
  <c r="Y15" i="34" s="1"/>
  <c r="AA24" i="34"/>
  <c r="Z24" i="34"/>
  <c r="Y24" i="34"/>
  <c r="Z19" i="34"/>
  <c r="Z9" i="34"/>
  <c r="Z15" i="34" s="1"/>
  <c r="Z18" i="34" s="1"/>
  <c r="AA23" i="34" l="1"/>
  <c r="AA16" i="34"/>
  <c r="AA22" i="34"/>
  <c r="AA20" i="34"/>
  <c r="AA19" i="34" s="1"/>
  <c r="Y18" i="34"/>
  <c r="AA10" i="34"/>
  <c r="AA9" i="34" s="1"/>
  <c r="Y13" i="34"/>
  <c r="AA15" i="34" l="1"/>
  <c r="Y12" i="34"/>
  <c r="AA13" i="34"/>
  <c r="AA12" i="34" s="1"/>
  <c r="AA18" i="34" l="1"/>
  <c r="I10" i="30"/>
  <c r="I11" i="30" l="1"/>
  <c r="I9" i="30" s="1"/>
  <c r="H26" i="39" l="1"/>
  <c r="E26" i="39"/>
  <c r="B26" i="39"/>
  <c r="H6" i="39" l="1"/>
  <c r="F26" i="39"/>
  <c r="C26" i="39"/>
  <c r="H22" i="39"/>
  <c r="C6" i="39"/>
  <c r="F6" i="39"/>
  <c r="F22" i="39"/>
  <c r="H23" i="39"/>
  <c r="I21" i="39" l="1"/>
  <c r="I18" i="39"/>
  <c r="I16" i="39"/>
  <c r="I17" i="39"/>
  <c r="I11" i="39"/>
  <c r="I10" i="39"/>
  <c r="C22" i="39"/>
  <c r="I7" i="39"/>
  <c r="I15" i="39"/>
  <c r="I9" i="39"/>
  <c r="I22" i="39"/>
  <c r="I20" i="39"/>
  <c r="I14" i="39"/>
  <c r="I12" i="39"/>
  <c r="I6" i="39"/>
  <c r="I13" i="39"/>
  <c r="I19" i="39"/>
  <c r="C23" i="39"/>
  <c r="I8" i="39"/>
  <c r="F23" i="39"/>
  <c r="G22" i="39" s="1"/>
  <c r="D6" i="39" l="1"/>
  <c r="D22" i="39"/>
  <c r="G17" i="39"/>
  <c r="G21" i="39"/>
  <c r="G18" i="39"/>
  <c r="G10" i="39"/>
  <c r="G11" i="39"/>
  <c r="G13" i="39"/>
  <c r="G15" i="39"/>
  <c r="G12" i="39"/>
  <c r="G16" i="39"/>
  <c r="G7" i="39"/>
  <c r="G9" i="39"/>
  <c r="G8" i="39"/>
  <c r="G14" i="39"/>
  <c r="G20" i="39"/>
  <c r="D21" i="39"/>
  <c r="D18" i="39"/>
  <c r="D17" i="39"/>
  <c r="D14" i="39"/>
  <c r="D13" i="39"/>
  <c r="D11" i="39"/>
  <c r="D10" i="39"/>
  <c r="D12" i="39"/>
  <c r="D20" i="39"/>
  <c r="D9" i="39"/>
  <c r="D15" i="39"/>
  <c r="D28" i="39"/>
  <c r="D8" i="39"/>
  <c r="D16" i="39"/>
  <c r="D7" i="39"/>
  <c r="D19" i="39"/>
  <c r="H10" i="27" l="1"/>
  <c r="E10" i="27"/>
  <c r="L16" i="30" l="1"/>
  <c r="L12" i="30"/>
  <c r="L9" i="30"/>
  <c r="H16" i="30"/>
  <c r="H12" i="30"/>
  <c r="H9" i="30"/>
  <c r="D16" i="30"/>
  <c r="D12" i="30"/>
  <c r="D9" i="30"/>
  <c r="BK27" i="34" l="1"/>
  <c r="BJ27" i="34"/>
  <c r="BI27" i="34"/>
  <c r="BH27" i="34"/>
  <c r="BK24" i="34"/>
  <c r="BJ24" i="34"/>
  <c r="BI24" i="34"/>
  <c r="BH24" i="34"/>
  <c r="BK23" i="34"/>
  <c r="BK22" i="34"/>
  <c r="BK20" i="34"/>
  <c r="BK19" i="34"/>
  <c r="BJ19" i="34"/>
  <c r="BI19" i="34"/>
  <c r="BH19" i="34"/>
  <c r="BK16" i="34"/>
  <c r="BJ13" i="34"/>
  <c r="BJ12" i="34" s="1"/>
  <c r="BI13" i="34"/>
  <c r="BI12" i="34" s="1"/>
  <c r="BH13" i="34"/>
  <c r="BH12" i="34" s="1"/>
  <c r="BK10" i="34"/>
  <c r="BK9" i="34" s="1"/>
  <c r="BJ9" i="34"/>
  <c r="BJ31" i="34" s="1"/>
  <c r="BI9" i="34"/>
  <c r="BI31" i="34" s="1"/>
  <c r="BH9" i="34"/>
  <c r="BH31" i="34" s="1"/>
  <c r="BG27" i="34"/>
  <c r="BF27" i="34"/>
  <c r="BE27" i="34"/>
  <c r="BD27" i="34"/>
  <c r="BG24" i="34"/>
  <c r="BF24" i="34"/>
  <c r="BE24" i="34"/>
  <c r="BD24" i="34"/>
  <c r="BG23" i="34"/>
  <c r="BG22" i="34"/>
  <c r="BG20" i="34"/>
  <c r="BG19" i="34"/>
  <c r="BF19" i="34"/>
  <c r="BE19" i="34"/>
  <c r="BD19" i="34"/>
  <c r="BG16" i="34"/>
  <c r="BF15" i="34"/>
  <c r="BF18" i="34" s="1"/>
  <c r="BE15" i="34"/>
  <c r="BE18" i="34" s="1"/>
  <c r="BD15" i="34"/>
  <c r="BD18" i="34" s="1"/>
  <c r="BF13" i="34"/>
  <c r="BF12" i="34" s="1"/>
  <c r="BE13" i="34"/>
  <c r="BE12" i="34" s="1"/>
  <c r="BD13" i="34"/>
  <c r="BD12" i="34" s="1"/>
  <c r="BG10" i="34"/>
  <c r="BG9" i="34" s="1"/>
  <c r="BF9" i="34"/>
  <c r="BF31" i="34" s="1"/>
  <c r="BE9" i="34"/>
  <c r="BE31" i="34" s="1"/>
  <c r="BD9" i="34"/>
  <c r="BD31" i="34" s="1"/>
  <c r="BA31" i="34"/>
  <c r="BC27" i="34"/>
  <c r="BB27" i="34"/>
  <c r="BA27" i="34"/>
  <c r="AZ27" i="34"/>
  <c r="BC24" i="34"/>
  <c r="BB24" i="34"/>
  <c r="BA24" i="34"/>
  <c r="AZ24" i="34"/>
  <c r="BC23" i="34"/>
  <c r="BC22" i="34"/>
  <c r="BC20" i="34"/>
  <c r="BC19" i="34"/>
  <c r="BB19" i="34"/>
  <c r="BA19" i="34"/>
  <c r="AZ19" i="34"/>
  <c r="BC16" i="34"/>
  <c r="BB15" i="34"/>
  <c r="BB18" i="34" s="1"/>
  <c r="BA15" i="34"/>
  <c r="BA18" i="34" s="1"/>
  <c r="AZ15" i="34"/>
  <c r="AZ18" i="34" s="1"/>
  <c r="BB13" i="34"/>
  <c r="BB12" i="34" s="1"/>
  <c r="BA13" i="34"/>
  <c r="BA12" i="34" s="1"/>
  <c r="AZ13" i="34"/>
  <c r="AZ12" i="34" s="1"/>
  <c r="BC10" i="34"/>
  <c r="BC9" i="34"/>
  <c r="BC31" i="34" s="1"/>
  <c r="BB9" i="34"/>
  <c r="BB31" i="34" s="1"/>
  <c r="BA9" i="34"/>
  <c r="AZ9" i="34"/>
  <c r="AZ31" i="34" s="1"/>
  <c r="AY27" i="34"/>
  <c r="AX27" i="34"/>
  <c r="AW27" i="34"/>
  <c r="AV27" i="34"/>
  <c r="AY24" i="34"/>
  <c r="AX24" i="34"/>
  <c r="AW24" i="34"/>
  <c r="AV24" i="34"/>
  <c r="AY23" i="34"/>
  <c r="AY22" i="34"/>
  <c r="AY20" i="34"/>
  <c r="AY19" i="34" s="1"/>
  <c r="AX19" i="34"/>
  <c r="AW19" i="34"/>
  <c r="AV19" i="34"/>
  <c r="AY16" i="34"/>
  <c r="AY15" i="34"/>
  <c r="AY18" i="34" s="1"/>
  <c r="AX15" i="34"/>
  <c r="AX18" i="34" s="1"/>
  <c r="AW15" i="34"/>
  <c r="AW18" i="34" s="1"/>
  <c r="AV15" i="34"/>
  <c r="AV18" i="34" s="1"/>
  <c r="AX13" i="34"/>
  <c r="AX12" i="34" s="1"/>
  <c r="AW13" i="34"/>
  <c r="AW12" i="34" s="1"/>
  <c r="AV13" i="34"/>
  <c r="AV12" i="34" s="1"/>
  <c r="AY10" i="34"/>
  <c r="AY9" i="34"/>
  <c r="AY31" i="34" s="1"/>
  <c r="AX9" i="34"/>
  <c r="AX31" i="34" s="1"/>
  <c r="AW9" i="34"/>
  <c r="AW31" i="34" s="1"/>
  <c r="AV9" i="34"/>
  <c r="AV31" i="34" s="1"/>
  <c r="AQ27" i="34"/>
  <c r="AP27" i="34"/>
  <c r="AO27" i="34"/>
  <c r="AN27" i="34"/>
  <c r="AQ24" i="34"/>
  <c r="AP24" i="34"/>
  <c r="AO24" i="34"/>
  <c r="AN24" i="34"/>
  <c r="AQ23" i="34"/>
  <c r="AQ22" i="34"/>
  <c r="AQ20" i="34"/>
  <c r="AQ19" i="34"/>
  <c r="AP19" i="34"/>
  <c r="AO19" i="34"/>
  <c r="AN19" i="34"/>
  <c r="AQ16" i="34"/>
  <c r="AP13" i="34"/>
  <c r="AP12" i="34" s="1"/>
  <c r="AO13" i="34"/>
  <c r="AO12" i="34" s="1"/>
  <c r="AN13" i="34"/>
  <c r="AN12" i="34" s="1"/>
  <c r="AQ10" i="34"/>
  <c r="AQ9" i="34"/>
  <c r="AQ31" i="34" s="1"/>
  <c r="AP9" i="34"/>
  <c r="AP31" i="34" s="1"/>
  <c r="AO9" i="34"/>
  <c r="AO31" i="34" s="1"/>
  <c r="AN9" i="34"/>
  <c r="AN31" i="34" s="1"/>
  <c r="AM27" i="34"/>
  <c r="AL27" i="34"/>
  <c r="AK27" i="34"/>
  <c r="AJ27" i="34"/>
  <c r="AM24" i="34"/>
  <c r="AL24" i="34"/>
  <c r="AK24" i="34"/>
  <c r="AJ24" i="34"/>
  <c r="AM23" i="34"/>
  <c r="AM22" i="34"/>
  <c r="AM20" i="34"/>
  <c r="AM19" i="34"/>
  <c r="AL19" i="34"/>
  <c r="AK19" i="34"/>
  <c r="AJ19" i="34"/>
  <c r="AM16" i="34"/>
  <c r="AM15" i="34"/>
  <c r="AM18" i="34" s="1"/>
  <c r="AL15" i="34"/>
  <c r="AL18" i="34" s="1"/>
  <c r="AK15" i="34"/>
  <c r="AK18" i="34" s="1"/>
  <c r="AJ15" i="34"/>
  <c r="AJ18" i="34" s="1"/>
  <c r="AL13" i="34"/>
  <c r="AL12" i="34" s="1"/>
  <c r="AK13" i="34"/>
  <c r="AK12" i="34" s="1"/>
  <c r="AJ13" i="34"/>
  <c r="AJ12" i="34" s="1"/>
  <c r="AM10" i="34"/>
  <c r="AM9" i="34"/>
  <c r="AM31" i="34" s="1"/>
  <c r="AL9" i="34"/>
  <c r="AL31" i="34" s="1"/>
  <c r="AK9" i="34"/>
  <c r="AK31" i="34" s="1"/>
  <c r="AJ9" i="34"/>
  <c r="AJ31" i="34" s="1"/>
  <c r="AI27" i="34"/>
  <c r="AH27" i="34"/>
  <c r="AG27" i="34"/>
  <c r="AF27" i="34"/>
  <c r="AI24" i="34"/>
  <c r="AH24" i="34"/>
  <c r="AG24" i="34"/>
  <c r="AF24" i="34"/>
  <c r="AI23" i="34"/>
  <c r="AI22" i="34"/>
  <c r="AI20" i="34"/>
  <c r="AI19" i="34"/>
  <c r="AH19" i="34"/>
  <c r="AG19" i="34"/>
  <c r="AF19" i="34"/>
  <c r="AI16" i="34"/>
  <c r="AH13" i="34"/>
  <c r="AH12" i="34" s="1"/>
  <c r="AG13" i="34"/>
  <c r="AG12" i="34" s="1"/>
  <c r="AF13" i="34"/>
  <c r="AF12" i="34" s="1"/>
  <c r="AI10" i="34"/>
  <c r="AI9" i="34" s="1"/>
  <c r="AH9" i="34"/>
  <c r="AH31" i="34" s="1"/>
  <c r="AG9" i="34"/>
  <c r="AG31" i="34" s="1"/>
  <c r="AF9" i="34"/>
  <c r="AF31" i="34" s="1"/>
  <c r="AE27" i="34"/>
  <c r="AD27" i="34"/>
  <c r="AC27" i="34"/>
  <c r="AB27" i="34"/>
  <c r="AE24" i="34"/>
  <c r="AD24" i="34"/>
  <c r="AC24" i="34"/>
  <c r="AB24" i="34"/>
  <c r="AE23" i="34"/>
  <c r="AE22" i="34"/>
  <c r="AE20" i="34"/>
  <c r="AE19" i="34"/>
  <c r="AD19" i="34"/>
  <c r="AC19" i="34"/>
  <c r="AB19" i="34"/>
  <c r="AE16" i="34"/>
  <c r="AD13" i="34"/>
  <c r="AD12" i="34" s="1"/>
  <c r="AC13" i="34"/>
  <c r="AC12" i="34" s="1"/>
  <c r="AB13" i="34"/>
  <c r="AB12" i="34" s="1"/>
  <c r="AE10" i="34"/>
  <c r="AE9" i="34"/>
  <c r="AE31" i="34" s="1"/>
  <c r="AD9" i="34"/>
  <c r="AD31" i="34" s="1"/>
  <c r="AC9" i="34"/>
  <c r="AC31" i="34" s="1"/>
  <c r="AB9" i="34"/>
  <c r="AB31" i="34" s="1"/>
  <c r="AA27" i="34"/>
  <c r="Z27" i="34"/>
  <c r="Y27" i="34"/>
  <c r="AA31" i="34"/>
  <c r="Z31" i="34"/>
  <c r="Y31" i="34"/>
  <c r="S27" i="34"/>
  <c r="R27" i="34"/>
  <c r="Q27" i="34"/>
  <c r="P27" i="34"/>
  <c r="S24" i="34"/>
  <c r="R24" i="34"/>
  <c r="Q24" i="34"/>
  <c r="P24" i="34"/>
  <c r="S23" i="34"/>
  <c r="S22" i="34"/>
  <c r="S20" i="34"/>
  <c r="S19" i="34"/>
  <c r="R19" i="34"/>
  <c r="Q19" i="34"/>
  <c r="P19" i="34"/>
  <c r="S16" i="34"/>
  <c r="R13" i="34"/>
  <c r="R12" i="34" s="1"/>
  <c r="Q13" i="34"/>
  <c r="Q12" i="34" s="1"/>
  <c r="P13" i="34"/>
  <c r="P12" i="34" s="1"/>
  <c r="S10" i="34"/>
  <c r="S9" i="34"/>
  <c r="S31" i="34" s="1"/>
  <c r="R9" i="34"/>
  <c r="R31" i="34" s="1"/>
  <c r="Q9" i="34"/>
  <c r="Q31" i="34" s="1"/>
  <c r="P9" i="34"/>
  <c r="P31" i="34" s="1"/>
  <c r="O27" i="34"/>
  <c r="N27" i="34"/>
  <c r="M27" i="34"/>
  <c r="L27" i="34"/>
  <c r="O24" i="34"/>
  <c r="N24" i="34"/>
  <c r="M24" i="34"/>
  <c r="L24" i="34"/>
  <c r="O23" i="34"/>
  <c r="O22" i="34"/>
  <c r="O20" i="34"/>
  <c r="O19" i="34"/>
  <c r="N19" i="34"/>
  <c r="M19" i="34"/>
  <c r="L19" i="34"/>
  <c r="O16" i="34"/>
  <c r="N13" i="34"/>
  <c r="N12" i="34" s="1"/>
  <c r="M13" i="34"/>
  <c r="M12" i="34" s="1"/>
  <c r="L13" i="34"/>
  <c r="L12" i="34" s="1"/>
  <c r="O10" i="34"/>
  <c r="O9" i="34"/>
  <c r="O31" i="34" s="1"/>
  <c r="N9" i="34"/>
  <c r="N31" i="34" s="1"/>
  <c r="M9" i="34"/>
  <c r="M31" i="34" s="1"/>
  <c r="L9" i="34"/>
  <c r="L31" i="34" s="1"/>
  <c r="W27" i="34"/>
  <c r="V27" i="34"/>
  <c r="U27" i="34"/>
  <c r="T27" i="34"/>
  <c r="W24" i="34"/>
  <c r="V24" i="34"/>
  <c r="U24" i="34"/>
  <c r="T24" i="34"/>
  <c r="W23" i="34"/>
  <c r="W22" i="34"/>
  <c r="W20" i="34"/>
  <c r="W19" i="34"/>
  <c r="V19" i="34"/>
  <c r="U19" i="34"/>
  <c r="T19" i="34"/>
  <c r="W16" i="34"/>
  <c r="V13" i="34"/>
  <c r="V12" i="34" s="1"/>
  <c r="U13" i="34"/>
  <c r="U12" i="34" s="1"/>
  <c r="T13" i="34"/>
  <c r="T12" i="34" s="1"/>
  <c r="W10" i="34"/>
  <c r="W9" i="34"/>
  <c r="W31" i="34" s="1"/>
  <c r="V9" i="34"/>
  <c r="V31" i="34" s="1"/>
  <c r="U9" i="34"/>
  <c r="U31" i="34" s="1"/>
  <c r="T9" i="34"/>
  <c r="T31" i="34" s="1"/>
  <c r="K27" i="34"/>
  <c r="J27" i="34"/>
  <c r="I27" i="34"/>
  <c r="H27" i="34"/>
  <c r="K24" i="34"/>
  <c r="J24" i="34"/>
  <c r="I24" i="34"/>
  <c r="H24" i="34"/>
  <c r="K23" i="34"/>
  <c r="K22" i="34"/>
  <c r="K20" i="34"/>
  <c r="K19" i="34" s="1"/>
  <c r="J19" i="34"/>
  <c r="I19" i="34"/>
  <c r="H19" i="34"/>
  <c r="K16" i="34"/>
  <c r="J13" i="34"/>
  <c r="J12" i="34" s="1"/>
  <c r="I13" i="34"/>
  <c r="I12" i="34" s="1"/>
  <c r="H13" i="34"/>
  <c r="H12" i="34" s="1"/>
  <c r="K10" i="34"/>
  <c r="K9" i="34"/>
  <c r="K31" i="34" s="1"/>
  <c r="J9" i="34"/>
  <c r="J31" i="34" s="1"/>
  <c r="I9" i="34"/>
  <c r="I31" i="34" s="1"/>
  <c r="H9" i="34"/>
  <c r="H31" i="34" s="1"/>
  <c r="BK31" i="34" l="1"/>
  <c r="BK15" i="34"/>
  <c r="BK18" i="34" s="1"/>
  <c r="BK13" i="34"/>
  <c r="BK12" i="34" s="1"/>
  <c r="BH15" i="34"/>
  <c r="BH18" i="34" s="1"/>
  <c r="BI15" i="34"/>
  <c r="BI18" i="34" s="1"/>
  <c r="BJ15" i="34"/>
  <c r="BJ18" i="34" s="1"/>
  <c r="BG31" i="34"/>
  <c r="BG15" i="34"/>
  <c r="BG18" i="34" s="1"/>
  <c r="BG13" i="34"/>
  <c r="BG12" i="34" s="1"/>
  <c r="BC13" i="34"/>
  <c r="BC12" i="34" s="1"/>
  <c r="BC15" i="34"/>
  <c r="BC18" i="34" s="1"/>
  <c r="AY13" i="34"/>
  <c r="AY12" i="34" s="1"/>
  <c r="L15" i="34"/>
  <c r="L18" i="34" s="1"/>
  <c r="AF15" i="34"/>
  <c r="AF18" i="34" s="1"/>
  <c r="N15" i="34"/>
  <c r="N18" i="34" s="1"/>
  <c r="M15" i="34"/>
  <c r="M18" i="34" s="1"/>
  <c r="O15" i="34"/>
  <c r="O18" i="34" s="1"/>
  <c r="J15" i="34"/>
  <c r="J18" i="34" s="1"/>
  <c r="AG15" i="34"/>
  <c r="AG18" i="34" s="1"/>
  <c r="AH15" i="34"/>
  <c r="AH18" i="34" s="1"/>
  <c r="AB15" i="34"/>
  <c r="AB18" i="34" s="1"/>
  <c r="AD15" i="34"/>
  <c r="AD18" i="34" s="1"/>
  <c r="AN15" i="34"/>
  <c r="AN18" i="34" s="1"/>
  <c r="AE15" i="34"/>
  <c r="AE18" i="34" s="1"/>
  <c r="AO15" i="34"/>
  <c r="AO18" i="34" s="1"/>
  <c r="AC15" i="34"/>
  <c r="AC18" i="34" s="1"/>
  <c r="AP15" i="34"/>
  <c r="AP18" i="34" s="1"/>
  <c r="AQ15" i="34"/>
  <c r="AQ18" i="34" s="1"/>
  <c r="AQ13" i="34"/>
  <c r="AQ12" i="34" s="1"/>
  <c r="AM13" i="34"/>
  <c r="AM12" i="34" s="1"/>
  <c r="AI31" i="34"/>
  <c r="AI15" i="34"/>
  <c r="AI18" i="34" s="1"/>
  <c r="AI13" i="34"/>
  <c r="AI12" i="34" s="1"/>
  <c r="AE13" i="34"/>
  <c r="AE12" i="34" s="1"/>
  <c r="P15" i="34"/>
  <c r="P18" i="34" s="1"/>
  <c r="H15" i="34"/>
  <c r="H18" i="34" s="1"/>
  <c r="R15" i="34"/>
  <c r="R18" i="34" s="1"/>
  <c r="Q15" i="34"/>
  <c r="Q18" i="34" s="1"/>
  <c r="I15" i="34"/>
  <c r="I18" i="34" s="1"/>
  <c r="S15" i="34"/>
  <c r="S18" i="34" s="1"/>
  <c r="S13" i="34"/>
  <c r="S12" i="34" s="1"/>
  <c r="O13" i="34"/>
  <c r="O12" i="34" s="1"/>
  <c r="K15" i="34"/>
  <c r="K18" i="34" s="1"/>
  <c r="U15" i="34"/>
  <c r="U18" i="34" s="1"/>
  <c r="V15" i="34"/>
  <c r="V18" i="34" s="1"/>
  <c r="T15" i="34"/>
  <c r="T18" i="34" s="1"/>
  <c r="W15" i="34"/>
  <c r="W18" i="34" s="1"/>
  <c r="W13" i="34"/>
  <c r="W12" i="34" s="1"/>
  <c r="K13" i="34"/>
  <c r="K12" i="34" s="1"/>
  <c r="AT13" i="34" l="1"/>
  <c r="AS13" i="34"/>
  <c r="AU23" i="34" l="1"/>
  <c r="AU22" i="34"/>
  <c r="AU20" i="34"/>
  <c r="AU16" i="34"/>
  <c r="AU13" i="34"/>
  <c r="AU12" i="34" s="1"/>
  <c r="AU10" i="34"/>
  <c r="AU9" i="34" s="1"/>
  <c r="F13" i="34"/>
  <c r="E13" i="34"/>
  <c r="AU19" i="34" l="1"/>
  <c r="AU15" i="34"/>
  <c r="G16" i="34"/>
  <c r="G20" i="34"/>
  <c r="G13" i="34"/>
  <c r="G23" i="34"/>
  <c r="G22" i="34"/>
  <c r="G10" i="34"/>
  <c r="AU18" i="34" l="1"/>
  <c r="M10" i="30"/>
  <c r="B7" i="30"/>
  <c r="C7" i="30" s="1"/>
  <c r="D7" i="30" s="1"/>
  <c r="E7" i="30" s="1"/>
  <c r="M11" i="30" l="1"/>
  <c r="M9" i="30" s="1"/>
  <c r="F7" i="30"/>
  <c r="G7" i="30" s="1"/>
  <c r="AU27" i="34" l="1"/>
  <c r="AT27" i="34"/>
  <c r="AS27" i="34"/>
  <c r="AR27" i="34"/>
  <c r="AU24" i="34"/>
  <c r="AT24" i="34"/>
  <c r="AS24" i="34"/>
  <c r="AR24" i="34"/>
  <c r="AT19" i="34"/>
  <c r="AS19" i="34"/>
  <c r="AR19" i="34"/>
  <c r="AR13" i="34"/>
  <c r="AR12" i="34" s="1"/>
  <c r="AT12" i="34"/>
  <c r="AS12" i="34"/>
  <c r="AT9" i="34"/>
  <c r="AS9" i="34"/>
  <c r="AR9" i="34"/>
  <c r="X27" i="34"/>
  <c r="G27" i="34"/>
  <c r="F27" i="34"/>
  <c r="E27" i="34"/>
  <c r="D27" i="34"/>
  <c r="X24" i="34"/>
  <c r="G24" i="34"/>
  <c r="F24" i="34"/>
  <c r="E24" i="34"/>
  <c r="D24" i="34"/>
  <c r="X19" i="34"/>
  <c r="G19" i="34"/>
  <c r="F19" i="34"/>
  <c r="E19" i="34"/>
  <c r="D19" i="34"/>
  <c r="X13" i="34"/>
  <c r="X12" i="34" s="1"/>
  <c r="D13" i="34"/>
  <c r="G12" i="34"/>
  <c r="F12" i="34"/>
  <c r="E12" i="34"/>
  <c r="X9" i="34"/>
  <c r="X31" i="34" s="1"/>
  <c r="G9" i="34"/>
  <c r="F9" i="34"/>
  <c r="E9" i="34"/>
  <c r="D9" i="34"/>
  <c r="D31" i="34" s="1"/>
  <c r="B7" i="34"/>
  <c r="C7" i="34" s="1"/>
  <c r="D7" i="34" s="1"/>
  <c r="E7" i="34" s="1"/>
  <c r="F7" i="34" s="1"/>
  <c r="G7" i="34" s="1"/>
  <c r="H7" i="34" s="1"/>
  <c r="AR15" i="34" l="1"/>
  <c r="AR18" i="34" s="1"/>
  <c r="AS31" i="34"/>
  <c r="E15" i="34"/>
  <c r="E18" i="34" s="1"/>
  <c r="F31" i="34"/>
  <c r="G31" i="34"/>
  <c r="G15" i="34"/>
  <c r="AU31" i="34"/>
  <c r="AS15" i="34"/>
  <c r="AS18" i="34" s="1"/>
  <c r="E31" i="34"/>
  <c r="F15" i="34"/>
  <c r="F18" i="34" s="1"/>
  <c r="AT15" i="34"/>
  <c r="AT18" i="34" s="1"/>
  <c r="AT31" i="34"/>
  <c r="AR31" i="34"/>
  <c r="D12" i="34"/>
  <c r="X15" i="34"/>
  <c r="X18" i="34" s="1"/>
  <c r="D15" i="34"/>
  <c r="D18" i="34" s="1"/>
  <c r="G18" i="34" l="1"/>
  <c r="E10" i="30"/>
  <c r="E11" i="30" l="1"/>
  <c r="E9" i="30" s="1"/>
</calcChain>
</file>

<file path=xl/sharedStrings.xml><?xml version="1.0" encoding="utf-8"?>
<sst xmlns="http://schemas.openxmlformats.org/spreadsheetml/2006/main" count="360" uniqueCount="159">
  <si>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</si>
  <si>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</si>
  <si>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</si>
  <si>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</si>
  <si>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</si>
  <si>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</si>
  <si>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</si>
  <si>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Участок Угольные Копи</t>
  </si>
  <si>
    <t>Участок Беринговский</t>
  </si>
  <si>
    <t>Участок Провидения</t>
  </si>
  <si>
    <t>Наименование участков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</si>
  <si>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</si>
  <si>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</si>
  <si>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</si>
  <si>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</si>
  <si>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</si>
  <si>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</si>
  <si>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</si>
  <si>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</si>
  <si>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</si>
  <si>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</si>
  <si>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</si>
  <si>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</si>
  <si>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</si>
  <si>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</si>
  <si>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Показатель надежности и бесперебойности централизованной системы водоотведения</t>
  </si>
  <si>
    <t>1</t>
  </si>
  <si>
    <t>* План мероприятий, направленных на улучшение качества очистки сточных вод,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</si>
  <si>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</si>
  <si>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ед.</t>
  </si>
  <si>
    <t>2</t>
  </si>
  <si>
    <t>2.2</t>
  </si>
  <si>
    <t>км</t>
  </si>
  <si>
    <t>I</t>
  </si>
  <si>
    <t>II</t>
  </si>
  <si>
    <t>Значение показателя</t>
  </si>
  <si>
    <t>тыс.куб.м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</si>
  <si>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</si>
  <si>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</si>
  <si>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</si>
  <si>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</si>
  <si>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</si>
  <si>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</si>
  <si>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</si>
  <si>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</si>
  <si>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</si>
  <si>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</si>
  <si>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</si>
  <si>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</si>
  <si>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</si>
  <si>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</si>
  <si>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</si>
  <si>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</si>
  <si>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ОТЧЕТ ОБ ИСПОЛНЕНИИ ПРОИЗВОДСТВЕННОЙ ПРОГРАММЫ</t>
  </si>
  <si>
    <t xml:space="preserve">Раздел 2. Баланс водоотведения 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</si>
  <si>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</si>
  <si>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</si>
  <si>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</si>
  <si>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</si>
  <si>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</si>
  <si>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</si>
  <si>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</si>
  <si>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</si>
  <si>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</si>
  <si>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</si>
  <si>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</si>
  <si>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</si>
  <si>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куб.м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</si>
  <si>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</si>
  <si>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</si>
  <si>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</si>
  <si>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</si>
  <si>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</si>
  <si>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</si>
  <si>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</si>
  <si>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</si>
  <si>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</si>
  <si>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</si>
  <si>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</si>
  <si>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</si>
  <si>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</si>
  <si>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</si>
  <si>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</si>
  <si>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</si>
  <si>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</si>
  <si>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</si>
  <si>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</si>
  <si>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</si>
  <si>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</si>
  <si>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</si>
  <si>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</si>
  <si>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</si>
  <si>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</si>
  <si>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</si>
  <si>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</si>
  <si>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</si>
  <si>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</si>
  <si>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</si>
  <si>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</si>
  <si>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</si>
  <si>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</si>
  <si>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</si>
  <si>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</si>
  <si>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</si>
  <si>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</si>
  <si>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</si>
  <si>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Угольные Копи</t>
  </si>
  <si>
    <t>участок Беринговский</t>
  </si>
  <si>
    <t>участок Провидения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</si>
  <si>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</si>
  <si>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</si>
  <si>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ПЛАН</t>
  </si>
  <si>
    <t>ФАКТ</t>
  </si>
  <si>
    <t>Средства на реализацию мероприятия, тыс.руб.</t>
  </si>
  <si>
    <t>3.2. Мероприятия, направленных на улучшение качества очистки сточных вод*</t>
  </si>
  <si>
    <t>3.3. Мероприятия по энергосбережению и повышению энергетической эффективности*</t>
  </si>
  <si>
    <t>Раздел 4. Объем финансовых потребностей для реализации производственной программы</t>
  </si>
  <si>
    <t>Административные расходы</t>
  </si>
  <si>
    <t>Расходы на оплату работ и услуг, выполняемых сторонними организациями всего, в т.ч.: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</si>
  <si>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</si>
  <si>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</si>
  <si>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</si>
  <si>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</si>
  <si>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</si>
  <si>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</si>
  <si>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</si>
  <si>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</si>
  <si>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</si>
  <si>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</si>
  <si>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</si>
  <si>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</si>
  <si>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административные расходы всего, в т.ч.:</t>
  </si>
  <si>
    <t>расходы на амортизацию непроизводственных активов</t>
  </si>
  <si>
    <t>расходы по охране объектов и территорий</t>
  </si>
  <si>
    <t>прочие расходы</t>
  </si>
  <si>
    <t>в сфере водоотведения за 2019 год</t>
  </si>
  <si>
    <t>2019 год</t>
  </si>
  <si>
    <t>2020 год</t>
  </si>
  <si>
    <t>2021 год</t>
  </si>
  <si>
    <t>2022 год</t>
  </si>
  <si>
    <t>2023 год</t>
  </si>
  <si>
    <t>Ремонт канализационной сети по ул. Советская 51, 53, 55</t>
  </si>
  <si>
    <t xml:space="preserve">Ремонт сети канализации по ул. Паркова 1 </t>
  </si>
  <si>
    <t>Отклонение (- не использовано, + перерасход)</t>
  </si>
  <si>
    <t>2029 год</t>
  </si>
  <si>
    <t>Отклонение</t>
  </si>
  <si>
    <t>Раздел 5. Показатели надежности, качества, энергетической эффективности объектов централизованных систем водоотведения</t>
  </si>
  <si>
    <t>Причины отклонения</t>
  </si>
  <si>
    <t>г.Анадырь</t>
  </si>
  <si>
    <t>план 2018</t>
  </si>
  <si>
    <t>факт 2018</t>
  </si>
  <si>
    <t>план 2019</t>
  </si>
  <si>
    <t>факт 2019</t>
  </si>
  <si>
    <t>расчет 2020</t>
  </si>
  <si>
    <t>ИТОГО</t>
  </si>
  <si>
    <t>численность</t>
  </si>
  <si>
    <t>на 1 руб. заработной платы</t>
  </si>
  <si>
    <t>Оплата труда, в т.ч. Проезд</t>
  </si>
  <si>
    <t xml:space="preserve">недофинансирование окружным бюджетом затрат, не учтенных при установлении тарифов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</si>
</sst>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"/>
    <numFmt numFmtId="165" formatCode="0.000"/>
    <numFmt numFmtId="166" formatCode="#,##0.0"/>
    <numFmt numFmtId="167" formatCode="_-* #,##0.00000_р_._-;\-* #,##0.00000_р_._-;_-* &quot;-&quot;?_р_._-;_-@_-"/>
    <numFmt numFmtId="168" formatCode="_-* #,##0_р_._-;\-* #,##0_р_._-;_-* &quot;-&quot;?_р_._-;_-@_-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.00_р_._-;\-* #,##0.00_р_._-;_-* &quot;-&quot;??_р_._-;_-@_-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Courier"/>
      <family val="1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8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6" fillId="0" borderId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/>
    <xf numFmtId="0" fontId="7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5" fontId="20" fillId="0" borderId="0" applyFont="0" applyFill="0" applyBorder="0" applyAlignment="0" applyProtection="0"/>
    <xf numFmtId="0" fontId="22" fillId="0" borderId="44" applyBorder="0">
      <alignment horizontal="center" vertical="center" wrapText="1"/>
    </xf>
    <xf numFmtId="0" fontId="1" fillId="0" borderId="0"/>
    <xf numFmtId="0" fontId="1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6" fillId="0" borderId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89">
    <xf numFmtId="0" fontId="0" fillId="0" borderId="0" xfId="0"/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top" wrapText="1"/>
    </xf>
    <xf numFmtId="0" fontId="8" fillId="0" borderId="3" xfId="3" applyFont="1" applyBorder="1" applyAlignment="1">
      <alignment horizontal="left" vertical="top" wrapText="1"/>
    </xf>
    <xf numFmtId="165" fontId="8" fillId="0" borderId="16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3" fillId="0" borderId="0" xfId="4" applyFont="1"/>
    <xf numFmtId="0" fontId="8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8" fillId="0" borderId="0" xfId="4" applyFont="1"/>
    <xf numFmtId="0" fontId="8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4" applyFont="1"/>
    <xf numFmtId="0" fontId="3" fillId="0" borderId="0" xfId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164" fontId="8" fillId="0" borderId="2" xfId="5" applyNumberFormat="1" applyFont="1" applyBorder="1" applyAlignment="1">
      <alignment horizontal="center"/>
    </xf>
    <xf numFmtId="164" fontId="8" fillId="0" borderId="3" xfId="5" applyNumberFormat="1" applyFont="1" applyBorder="1" applyAlignment="1">
      <alignment horizontal="center"/>
    </xf>
    <xf numFmtId="0" fontId="16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top" wrapText="1"/>
    </xf>
    <xf numFmtId="164" fontId="16" fillId="0" borderId="9" xfId="0" applyNumberFormat="1" applyFont="1" applyBorder="1" applyAlignment="1">
      <alignment horizontal="center" vertical="top" wrapText="1"/>
    </xf>
    <xf numFmtId="166" fontId="16" fillId="0" borderId="2" xfId="0" applyNumberFormat="1" applyFont="1" applyBorder="1" applyAlignment="1">
      <alignment horizontal="center" vertical="top" wrapText="1"/>
    </xf>
    <xf numFmtId="166" fontId="16" fillId="0" borderId="33" xfId="0" applyNumberFormat="1" applyFont="1" applyBorder="1" applyAlignment="1">
      <alignment horizontal="center" vertical="top" wrapText="1"/>
    </xf>
    <xf numFmtId="166" fontId="16" fillId="0" borderId="34" xfId="0" applyNumberFormat="1" applyFont="1" applyBorder="1" applyAlignment="1">
      <alignment horizontal="center" vertical="top" wrapText="1"/>
    </xf>
    <xf numFmtId="166" fontId="16" fillId="0" borderId="7" xfId="0" applyNumberFormat="1" applyFont="1" applyBorder="1" applyAlignment="1">
      <alignment horizontal="center" vertical="top" wrapText="1"/>
    </xf>
    <xf numFmtId="164" fontId="16" fillId="0" borderId="9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6" fontId="5" fillId="0" borderId="3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left" vertical="top" wrapText="1"/>
    </xf>
    <xf numFmtId="166" fontId="16" fillId="0" borderId="9" xfId="0" applyNumberFormat="1" applyFont="1" applyBorder="1" applyAlignment="1">
      <alignment horizontal="center" vertical="center" wrapText="1"/>
    </xf>
    <xf numFmtId="166" fontId="16" fillId="0" borderId="35" xfId="0" applyNumberFormat="1" applyFont="1" applyBorder="1" applyAlignment="1">
      <alignment horizontal="center" vertical="center" wrapText="1"/>
    </xf>
    <xf numFmtId="166" fontId="16" fillId="0" borderId="36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left" vertical="top" wrapText="1"/>
    </xf>
    <xf numFmtId="164" fontId="16" fillId="0" borderId="9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164" fontId="8" fillId="0" borderId="37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3" applyFont="1" applyBorder="1" applyAlignment="1">
      <alignment horizontal="left" vertical="top" wrapText="1"/>
    </xf>
    <xf numFmtId="164" fontId="8" fillId="0" borderId="33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164" fontId="10" fillId="0" borderId="0" xfId="0" applyNumberFormat="1" applyFont="1"/>
    <xf numFmtId="166" fontId="5" fillId="0" borderId="25" xfId="0" applyNumberFormat="1" applyFont="1" applyBorder="1" applyAlignment="1">
      <alignment horizontal="center" vertical="center" wrapText="1"/>
    </xf>
    <xf numFmtId="0" fontId="16" fillId="0" borderId="23" xfId="0" applyFont="1" applyBorder="1"/>
    <xf numFmtId="0" fontId="0" fillId="0" borderId="23" xfId="0" applyBorder="1"/>
    <xf numFmtId="166" fontId="16" fillId="0" borderId="0" xfId="0" applyNumberFormat="1" applyFont="1"/>
    <xf numFmtId="165" fontId="8" fillId="4" borderId="25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5" fontId="8" fillId="4" borderId="18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6" fontId="16" fillId="6" borderId="35" xfId="0" applyNumberFormat="1" applyFont="1" applyFill="1" applyBorder="1" applyAlignment="1">
      <alignment horizontal="center" vertical="center" wrapText="1"/>
    </xf>
    <xf numFmtId="166" fontId="16" fillId="6" borderId="36" xfId="0" applyNumberFormat="1" applyFont="1" applyFill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166" fontId="16" fillId="6" borderId="6" xfId="0" applyNumberFormat="1" applyFont="1" applyFill="1" applyBorder="1" applyAlignment="1">
      <alignment horizontal="center" vertical="center" wrapText="1"/>
    </xf>
    <xf numFmtId="166" fontId="16" fillId="4" borderId="5" xfId="0" applyNumberFormat="1" applyFont="1" applyFill="1" applyBorder="1" applyAlignment="1">
      <alignment horizontal="center" vertical="center" wrapText="1"/>
    </xf>
    <xf numFmtId="166" fontId="16" fillId="4" borderId="6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4" fontId="8" fillId="0" borderId="2" xfId="5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3" xfId="5" applyNumberFormat="1" applyFont="1" applyFill="1" applyBorder="1" applyAlignment="1">
      <alignment horizontal="center"/>
    </xf>
    <xf numFmtId="0" fontId="10" fillId="0" borderId="0" xfId="0" applyFont="1" applyFill="1"/>
    <xf numFmtId="164" fontId="8" fillId="0" borderId="38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0" fontId="16" fillId="0" borderId="31" xfId="1" applyFont="1" applyBorder="1" applyAlignment="1">
      <alignment vertical="center" wrapText="1"/>
    </xf>
    <xf numFmtId="0" fontId="16" fillId="0" borderId="32" xfId="1" applyFont="1" applyBorder="1" applyAlignment="1">
      <alignment vertical="center" wrapText="1"/>
    </xf>
    <xf numFmtId="0" fontId="5" fillId="7" borderId="31" xfId="1" applyFont="1" applyFill="1" applyBorder="1" applyAlignment="1">
      <alignment vertical="center" wrapText="1"/>
    </xf>
    <xf numFmtId="0" fontId="5" fillId="7" borderId="32" xfId="1" applyFont="1" applyFill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5" fillId="2" borderId="31" xfId="1" applyFont="1" applyFill="1" applyBorder="1" applyAlignment="1">
      <alignment vertical="center" wrapText="1"/>
    </xf>
    <xf numFmtId="0" fontId="5" fillId="2" borderId="32" xfId="1" applyFont="1" applyFill="1" applyBorder="1" applyAlignment="1">
      <alignment vertical="center" wrapText="1"/>
    </xf>
    <xf numFmtId="0" fontId="5" fillId="3" borderId="31" xfId="1" applyFont="1" applyFill="1" applyBorder="1" applyAlignment="1">
      <alignment vertical="center" wrapText="1"/>
    </xf>
    <xf numFmtId="0" fontId="5" fillId="3" borderId="32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9"/>
    <xf numFmtId="166" fontId="4" fillId="0" borderId="1" xfId="6" applyNumberFormat="1" applyFont="1" applyBorder="1" applyAlignment="1">
      <alignment horizontal="center" vertical="center" wrapText="1"/>
    </xf>
    <xf numFmtId="166" fontId="4" fillId="8" borderId="1" xfId="6" applyNumberFormat="1" applyFont="1" applyFill="1" applyBorder="1" applyAlignment="1">
      <alignment horizontal="center" vertical="center" wrapText="1"/>
    </xf>
    <xf numFmtId="0" fontId="1" fillId="8" borderId="1" xfId="9" applyFill="1" applyBorder="1"/>
    <xf numFmtId="166" fontId="3" fillId="5" borderId="7" xfId="6" applyNumberFormat="1" applyFont="1" applyFill="1" applyBorder="1" applyAlignment="1">
      <alignment vertical="center" wrapText="1"/>
    </xf>
    <xf numFmtId="166" fontId="3" fillId="5" borderId="1" xfId="6" applyNumberFormat="1" applyFont="1" applyFill="1" applyBorder="1" applyAlignment="1">
      <alignment vertical="center" wrapText="1"/>
    </xf>
    <xf numFmtId="0" fontId="1" fillId="5" borderId="1" xfId="9" applyFill="1" applyBorder="1"/>
    <xf numFmtId="165" fontId="18" fillId="5" borderId="1" xfId="9" applyNumberFormat="1" applyFont="1" applyFill="1" applyBorder="1"/>
    <xf numFmtId="0" fontId="1" fillId="5" borderId="0" xfId="9" applyFill="1"/>
    <xf numFmtId="166" fontId="3" fillId="0" borderId="7" xfId="6" applyNumberFormat="1" applyFont="1" applyBorder="1" applyAlignment="1">
      <alignment vertical="center" wrapText="1"/>
    </xf>
    <xf numFmtId="166" fontId="3" fillId="0" borderId="1" xfId="6" applyNumberFormat="1" applyFont="1" applyBorder="1" applyAlignment="1">
      <alignment vertical="center" wrapText="1"/>
    </xf>
    <xf numFmtId="0" fontId="1" fillId="0" borderId="1" xfId="9" applyBorder="1"/>
    <xf numFmtId="165" fontId="18" fillId="0" borderId="1" xfId="9" applyNumberFormat="1" applyFont="1" applyBorder="1"/>
    <xf numFmtId="166" fontId="3" fillId="5" borderId="40" xfId="6" applyNumberFormat="1" applyFont="1" applyFill="1" applyBorder="1" applyAlignment="1">
      <alignment vertical="center" wrapText="1"/>
    </xf>
    <xf numFmtId="0" fontId="18" fillId="0" borderId="0" xfId="9" applyFont="1" applyAlignment="1">
      <alignment horizontal="right"/>
    </xf>
    <xf numFmtId="0" fontId="18" fillId="0" borderId="0" xfId="9" applyFont="1"/>
    <xf numFmtId="166" fontId="3" fillId="0" borderId="0" xfId="6" applyNumberFormat="1" applyFont="1" applyFill="1" applyBorder="1" applyAlignment="1">
      <alignment vertical="center" wrapText="1"/>
    </xf>
    <xf numFmtId="166" fontId="3" fillId="0" borderId="0" xfId="6" applyNumberFormat="1" applyFont="1" applyFill="1" applyBorder="1" applyAlignment="1">
      <alignment horizontal="right" vertical="center" wrapText="1"/>
    </xf>
    <xf numFmtId="0" fontId="1" fillId="9" borderId="0" xfId="9" applyFill="1" applyAlignment="1">
      <alignment horizontal="center"/>
    </xf>
    <xf numFmtId="0" fontId="1" fillId="9" borderId="1" xfId="9" applyFill="1" applyBorder="1"/>
    <xf numFmtId="165" fontId="18" fillId="9" borderId="1" xfId="9" applyNumberFormat="1" applyFont="1" applyFill="1" applyBorder="1"/>
    <xf numFmtId="0" fontId="8" fillId="0" borderId="0" xfId="4" applyFont="1"/>
    <xf numFmtId="0" fontId="16" fillId="0" borderId="0" xfId="0" applyFont="1"/>
    <xf numFmtId="166" fontId="5" fillId="0" borderId="3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16" fillId="0" borderId="35" xfId="0" applyNumberFormat="1" applyFont="1" applyBorder="1" applyAlignment="1">
      <alignment horizontal="center" vertical="center" wrapText="1"/>
    </xf>
    <xf numFmtId="166" fontId="16" fillId="0" borderId="36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0" xfId="0" applyNumberFormat="1" applyFont="1"/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Alignment="1">
      <alignment horizontal="center"/>
    </xf>
    <xf numFmtId="0" fontId="8" fillId="0" borderId="0" xfId="41" applyFont="1"/>
    <xf numFmtId="0" fontId="3" fillId="0" borderId="22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/>
    </xf>
    <xf numFmtId="0" fontId="3" fillId="0" borderId="24" xfId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 wrapText="1"/>
    </xf>
    <xf numFmtId="0" fontId="3" fillId="0" borderId="42" xfId="1" applyFont="1" applyBorder="1" applyAlignment="1">
      <alignment horizontal="left" vertical="center" wrapText="1"/>
    </xf>
    <xf numFmtId="0" fontId="8" fillId="0" borderId="0" xfId="0" applyFont="1"/>
    <xf numFmtId="0" fontId="8" fillId="0" borderId="11" xfId="0" applyFont="1" applyBorder="1"/>
    <xf numFmtId="0" fontId="8" fillId="0" borderId="14" xfId="0" applyFont="1" applyBorder="1"/>
    <xf numFmtId="0" fontId="8" fillId="0" borderId="1" xfId="0" applyFont="1" applyBorder="1"/>
    <xf numFmtId="0" fontId="8" fillId="0" borderId="32" xfId="0" applyFont="1" applyBorder="1"/>
    <xf numFmtId="0" fontId="8" fillId="0" borderId="27" xfId="0" applyFont="1" applyBorder="1" applyAlignment="1">
      <alignment horizontal="center"/>
    </xf>
    <xf numFmtId="164" fontId="8" fillId="0" borderId="0" xfId="0" applyNumberFormat="1" applyFont="1"/>
    <xf numFmtId="164" fontId="8" fillId="0" borderId="2" xfId="0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8" fillId="0" borderId="43" xfId="0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28" xfId="1" applyFont="1" applyBorder="1" applyAlignment="1">
      <alignment horizontal="left" vertical="center" wrapText="1"/>
    </xf>
    <xf numFmtId="0" fontId="16" fillId="7" borderId="27" xfId="0" applyFont="1" applyFill="1" applyBorder="1" applyAlignment="1">
      <alignment horizontal="center" vertical="center" wrapText="1" shrinkToFit="1"/>
    </xf>
    <xf numFmtId="0" fontId="16" fillId="7" borderId="31" xfId="0" applyFont="1" applyFill="1" applyBorder="1" applyAlignment="1">
      <alignment horizontal="center" vertical="center" wrapText="1" shrinkToFit="1"/>
    </xf>
    <xf numFmtId="0" fontId="16" fillId="7" borderId="32" xfId="0" applyFont="1" applyFill="1" applyBorder="1" applyAlignment="1">
      <alignment horizontal="center" vertical="center" wrapText="1" shrinkToFit="1"/>
    </xf>
    <xf numFmtId="0" fontId="16" fillId="7" borderId="27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5" fillId="7" borderId="27" xfId="1" applyFont="1" applyFill="1" applyBorder="1" applyAlignment="1">
      <alignment horizontal="center" vertical="center" wrapText="1"/>
    </xf>
    <xf numFmtId="0" fontId="5" fillId="7" borderId="31" xfId="1" applyFont="1" applyFill="1" applyBorder="1" applyAlignment="1">
      <alignment horizontal="center" vertical="center" wrapText="1"/>
    </xf>
    <xf numFmtId="0" fontId="5" fillId="7" borderId="32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16" fillId="2" borderId="31" xfId="0" applyFont="1" applyFill="1" applyBorder="1" applyAlignment="1">
      <alignment horizontal="center" vertical="center" wrapText="1" shrinkToFit="1"/>
    </xf>
    <xf numFmtId="0" fontId="16" fillId="2" borderId="32" xfId="0" applyFont="1" applyFill="1" applyBorder="1" applyAlignment="1">
      <alignment horizontal="center" vertical="center" wrapText="1" shrinkToFit="1"/>
    </xf>
    <xf numFmtId="0" fontId="16" fillId="3" borderId="27" xfId="0" applyFont="1" applyFill="1" applyBorder="1" applyAlignment="1">
      <alignment horizontal="center" vertical="center" wrapText="1" shrinkToFit="1"/>
    </xf>
    <xf numFmtId="0" fontId="16" fillId="3" borderId="31" xfId="0" applyFont="1" applyFill="1" applyBorder="1" applyAlignment="1">
      <alignment horizontal="center" vertical="center" wrapText="1" shrinkToFit="1"/>
    </xf>
    <xf numFmtId="0" fontId="16" fillId="3" borderId="32" xfId="0" applyFont="1" applyFill="1" applyBorder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4" fillId="0" borderId="28" xfId="1" applyFont="1" applyBorder="1" applyAlignment="1">
      <alignment horizontal="left" wrapText="1"/>
    </xf>
    <xf numFmtId="0" fontId="9" fillId="0" borderId="28" xfId="0" applyNumberFormat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6" fontId="4" fillId="0" borderId="40" xfId="6" applyNumberFormat="1" applyFont="1" applyBorder="1" applyAlignment="1">
      <alignment horizontal="center" vertical="center" wrapText="1"/>
    </xf>
    <xf numFmtId="166" fontId="4" fillId="0" borderId="10" xfId="6" applyNumberFormat="1" applyFont="1" applyBorder="1" applyAlignment="1">
      <alignment horizontal="center" vertical="center" wrapText="1"/>
    </xf>
    <xf numFmtId="0" fontId="18" fillId="0" borderId="21" xfId="9" applyFont="1" applyBorder="1" applyAlignment="1">
      <alignment horizontal="center"/>
    </xf>
    <xf numFmtId="0" fontId="18" fillId="0" borderId="28" xfId="9" applyFont="1" applyBorder="1" applyAlignment="1">
      <alignment horizontal="center"/>
    </xf>
  </cellXfs>
  <cellStyles count="54">
    <cellStyle name="_прил 23-27 ЧЭ ХВС" xfId="10"/>
    <cellStyle name="AFE" xfId="11"/>
    <cellStyle name="Alilciue [0]_AAA" xfId="12"/>
    <cellStyle name="Alilciue_AAA" xfId="13"/>
    <cellStyle name="Äĺíĺćíűé_AN" xfId="14"/>
    <cellStyle name="Alilciue_IKGPR" xfId="15"/>
    <cellStyle name="Äĺíĺćíűé_KOTELPR" xfId="16"/>
    <cellStyle name="Alilciue_RAZRAD" xfId="17"/>
    <cellStyle name="Äĺíĺćíűé_REG" xfId="18"/>
    <cellStyle name="Iau?iue_AAA" xfId="19"/>
    <cellStyle name="Îáű÷íűé_1 číä óä10" xfId="20"/>
    <cellStyle name="Nun??c [0]_AAA" xfId="21"/>
    <cellStyle name="Nun??c_AAA" xfId="22"/>
    <cellStyle name="Ňűń˙÷č [0]_1 číä óä10" xfId="23"/>
    <cellStyle name="Ňűń˙÷č_1 číä óä10" xfId="24"/>
    <cellStyle name="Ôčíŕíńîâűé [0]_ATPCD30" xfId="25"/>
    <cellStyle name="Ôčíŕíńîâűé_ATPCD30" xfId="26"/>
    <cellStyle name="Гиперссылка 2" xfId="27"/>
    <cellStyle name="Денежный [0Э_11DXATP" xfId="28"/>
    <cellStyle name="ЗаголовокСтолбца" xfId="29"/>
    <cellStyle name="Обычный" xfId="0" builtinId="0"/>
    <cellStyle name="Обычный 2" xfId="5"/>
    <cellStyle name="Обычный 2 2" xfId="9"/>
    <cellStyle name="Обычный 2 3" xfId="30"/>
    <cellStyle name="Обычный 2_ООО Тепловая компания (печора)" xfId="1"/>
    <cellStyle name="Обычный 3" xfId="7"/>
    <cellStyle name="Обычный 3 2" xfId="31"/>
    <cellStyle name="Обычный 32" xfId="32"/>
    <cellStyle name="Обычный 4" xfId="33"/>
    <cellStyle name="Обычный 4 2" xfId="34"/>
    <cellStyle name="Обычный 5" xfId="2"/>
    <cellStyle name="Обычный 5 2" xfId="35"/>
    <cellStyle name="Обычный 5 2 2" xfId="49"/>
    <cellStyle name="Обычный 5 3" xfId="36"/>
    <cellStyle name="Обычный 5 3 2" xfId="50"/>
    <cellStyle name="Обычный 6" xfId="37"/>
    <cellStyle name="Обычный 6 2" xfId="51"/>
    <cellStyle name="Обычный 7" xfId="38"/>
    <cellStyle name="Обычный 7 2" xfId="52"/>
    <cellStyle name="Обычный 8" xfId="6"/>
    <cellStyle name="Обычный 8 2" xfId="39"/>
    <cellStyle name="Обычный 9" xfId="40"/>
    <cellStyle name="Обычный_PP_PitWater" xfId="4"/>
    <cellStyle name="Обычный_PP_Stok" xfId="41"/>
    <cellStyle name="Процентный 2" xfId="42"/>
    <cellStyle name="Процентный 2 2" xfId="53"/>
    <cellStyle name="Процентный 3" xfId="43"/>
    <cellStyle name="Процентный 4" xfId="8"/>
    <cellStyle name="Процентный 5" xfId="44"/>
    <cellStyle name="Процентный 6" xfId="45"/>
    <cellStyle name="Стиль 1" xfId="3"/>
    <cellStyle name="Тысячи [0]_1 инд уд10" xfId="46"/>
    <cellStyle name="Тысячи_1 инд уд10" xfId="47"/>
    <cellStyle name="Финансовый 2" xfId="48"/>
  </cellStyles>
  <dxfs count="0"/>
  <tableStyles count="0" defaultTableStyle="TableStyleMedium2" defaultPivotStyle="PivotStyleLight16"/>
  <colors>
    <mruColors>
      <color rgb="FFFDF895"/>
      <color rgb="FFDDDDB1"/>
      <color rgb="FFECFB93"/>
      <color rgb="FFF6FB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19/&#1058;&#1072;&#1088;&#1080;&#1092;&#1099;%202019/&#1040;&#1085;&#1072;&#1076;&#1099;&#1088;&#1089;&#1082;&#1080;&#1081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/>
      <sheetData sheetId="1" refreshError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Normal="100" workbookViewId="0">
      <selection activeCell="B20" sqref="B20"/>
    </sheetView>
  </sheetViews>
  <sheetFormatPr defaultColWidth="9.140625" defaultRowHeight="15.75" x14ac:dyDescent="0.25"/>
  <cols>
    <col min="1" max="1" width="51.28515625" style="44" customWidth="1"/>
    <col min="2" max="2" width="61.85546875" style="44" customWidth="1"/>
    <col min="3" max="3" width="7" style="44" customWidth="1"/>
    <col min="4" max="4" width="6.7109375" style="44" customWidth="1"/>
    <col min="5" max="16384" width="9.140625" style="44"/>
  </cols>
  <sheetData>
    <row r="1" spans="1:2" s="41" customFormat="1" ht="18.75" x14ac:dyDescent="0.3">
      <c r="A1" s="217" t="s">
        <v>53</v>
      </c>
      <c r="B1" s="217"/>
    </row>
    <row r="2" spans="1:2" s="41" customFormat="1" ht="18.75" x14ac:dyDescent="0.3">
      <c r="A2" s="218" t="s">
        <v>135</v>
      </c>
      <c r="B2" s="218"/>
    </row>
    <row r="3" spans="1:2" s="41" customFormat="1" ht="18.75" x14ac:dyDescent="0.3">
      <c r="A3" s="219"/>
      <c r="B3" s="220"/>
    </row>
    <row r="4" spans="1:2" s="41" customFormat="1" ht="18.75" customHeight="1" x14ac:dyDescent="0.3">
      <c r="A4" s="221" t="s">
        <v>44</v>
      </c>
      <c r="B4" s="221"/>
    </row>
    <row r="5" spans="1:2" ht="33.75" customHeight="1" x14ac:dyDescent="0.25">
      <c r="A5" s="42" t="s">
        <v>45</v>
      </c>
      <c r="B5" s="43" t="s">
        <v>51</v>
      </c>
    </row>
    <row r="6" spans="1:2" ht="41.25" customHeight="1" x14ac:dyDescent="0.25">
      <c r="A6" s="42" t="s">
        <v>46</v>
      </c>
      <c r="B6" s="40" t="s">
        <v>52</v>
      </c>
    </row>
    <row r="7" spans="1:2" ht="41.25" customHeight="1" x14ac:dyDescent="0.25">
      <c r="A7" s="42" t="s">
        <v>47</v>
      </c>
      <c r="B7" s="40" t="s">
        <v>48</v>
      </c>
    </row>
    <row r="8" spans="1:2" ht="24.75" customHeight="1" x14ac:dyDescent="0.25">
      <c r="A8" s="42" t="s">
        <v>49</v>
      </c>
      <c r="B8" s="40" t="s">
        <v>50</v>
      </c>
    </row>
    <row r="9" spans="1:2" s="47" customFormat="1" x14ac:dyDescent="0.25">
      <c r="A9" s="45"/>
      <c r="B9" s="46"/>
    </row>
    <row r="12" spans="1:2" x14ac:dyDescent="0.25">
      <c r="A12" s="192"/>
      <c r="B12" s="179"/>
    </row>
    <row r="13" spans="1:2" x14ac:dyDescent="0.25">
      <c r="A13" s="193"/>
      <c r="B13" s="194"/>
    </row>
    <row r="14" spans="1:2" x14ac:dyDescent="0.25">
      <c r="A14" s="193"/>
      <c r="B14" s="194"/>
    </row>
    <row r="20" spans="1:3" x14ac:dyDescent="0.25">
      <c r="C20" s="48"/>
    </row>
    <row r="22" spans="1:3" x14ac:dyDescent="0.25">
      <c r="C22" s="49"/>
    </row>
    <row r="25" spans="1:3" s="47" customFormat="1" x14ac:dyDescent="0.25">
      <c r="A25" s="44"/>
      <c r="B25" s="44"/>
      <c r="C25" s="44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78740157480314965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Z32" sqref="Z32"/>
    </sheetView>
  </sheetViews>
  <sheetFormatPr defaultColWidth="9.140625" defaultRowHeight="15" x14ac:dyDescent="0.25"/>
  <cols>
    <col min="1" max="1" width="6.85546875" style="52" customWidth="1"/>
    <col min="2" max="2" width="38.7109375" style="52" customWidth="1"/>
    <col min="3" max="3" width="10.5703125" style="52" customWidth="1"/>
    <col min="4" max="7" width="12.28515625" style="52" customWidth="1"/>
    <col min="8" max="23" width="13.5703125" style="52" hidden="1" customWidth="1"/>
    <col min="24" max="27" width="12.5703125" style="52" customWidth="1"/>
    <col min="28" max="43" width="12.5703125" style="52" hidden="1" customWidth="1"/>
    <col min="44" max="47" width="12.5703125" style="52" customWidth="1"/>
    <col min="48" max="60" width="12.5703125" style="52" hidden="1" customWidth="1"/>
    <col min="61" max="61" width="13.7109375" style="52" hidden="1" customWidth="1"/>
    <col min="62" max="62" width="12.5703125" style="52" hidden="1" customWidth="1"/>
    <col min="63" max="63" width="11.7109375" style="52" hidden="1" customWidth="1"/>
    <col min="64" max="16384" width="9.140625" style="52"/>
  </cols>
  <sheetData>
    <row r="1" spans="1:64" ht="15.75" x14ac:dyDescent="0.25">
      <c r="A1" s="234" t="s">
        <v>54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96"/>
      <c r="AP1" s="96"/>
      <c r="AQ1" s="96"/>
    </row>
    <row r="2" spans="1:64" ht="15" customHeight="1" x14ac:dyDescent="0.25">
      <c r="A2" s="236" t="s">
        <v>55</v>
      </c>
      <c r="B2" s="236" t="s">
        <v>56</v>
      </c>
      <c r="C2" s="236" t="s">
        <v>57</v>
      </c>
      <c r="D2" s="231" t="s">
        <v>58</v>
      </c>
      <c r="E2" s="231"/>
      <c r="F2" s="231"/>
      <c r="G2" s="23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31" t="s">
        <v>58</v>
      </c>
      <c r="Y2" s="231"/>
      <c r="Z2" s="231"/>
      <c r="AA2" s="231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231" t="s">
        <v>58</v>
      </c>
      <c r="AS2" s="231"/>
      <c r="AT2" s="231"/>
      <c r="AU2" s="231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9"/>
      <c r="BL2" s="113"/>
    </row>
    <row r="3" spans="1:64" ht="15" customHeight="1" x14ac:dyDescent="0.25">
      <c r="A3" s="236"/>
      <c r="B3" s="236"/>
      <c r="C3" s="236"/>
      <c r="D3" s="232" t="s">
        <v>106</v>
      </c>
      <c r="E3" s="232"/>
      <c r="F3" s="232"/>
      <c r="G3" s="232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233" t="s">
        <v>107</v>
      </c>
      <c r="Y3" s="233"/>
      <c r="Z3" s="233"/>
      <c r="AA3" s="233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6"/>
      <c r="AR3" s="228" t="s">
        <v>108</v>
      </c>
      <c r="AS3" s="229"/>
      <c r="AT3" s="229"/>
      <c r="AU3" s="23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1"/>
      <c r="BL3" s="113"/>
    </row>
    <row r="4" spans="1:64" x14ac:dyDescent="0.25">
      <c r="A4" s="236"/>
      <c r="B4" s="236"/>
      <c r="C4" s="236"/>
      <c r="D4" s="237" t="s">
        <v>136</v>
      </c>
      <c r="E4" s="238"/>
      <c r="F4" s="238"/>
      <c r="G4" s="239"/>
      <c r="H4" s="237" t="s">
        <v>137</v>
      </c>
      <c r="I4" s="238"/>
      <c r="J4" s="238"/>
      <c r="K4" s="239"/>
      <c r="L4" s="237" t="s">
        <v>138</v>
      </c>
      <c r="M4" s="238"/>
      <c r="N4" s="238"/>
      <c r="O4" s="239"/>
      <c r="P4" s="237" t="s">
        <v>139</v>
      </c>
      <c r="Q4" s="238"/>
      <c r="R4" s="238"/>
      <c r="S4" s="239"/>
      <c r="T4" s="237" t="s">
        <v>140</v>
      </c>
      <c r="U4" s="238"/>
      <c r="V4" s="238"/>
      <c r="W4" s="239"/>
      <c r="X4" s="240" t="s">
        <v>136</v>
      </c>
      <c r="Y4" s="241"/>
      <c r="Z4" s="241"/>
      <c r="AA4" s="242"/>
      <c r="AB4" s="240" t="s">
        <v>137</v>
      </c>
      <c r="AC4" s="241"/>
      <c r="AD4" s="241"/>
      <c r="AE4" s="242"/>
      <c r="AF4" s="240" t="s">
        <v>138</v>
      </c>
      <c r="AG4" s="241"/>
      <c r="AH4" s="241"/>
      <c r="AI4" s="242"/>
      <c r="AJ4" s="240" t="s">
        <v>139</v>
      </c>
      <c r="AK4" s="241"/>
      <c r="AL4" s="241"/>
      <c r="AM4" s="242"/>
      <c r="AN4" s="240" t="s">
        <v>140</v>
      </c>
      <c r="AO4" s="241"/>
      <c r="AP4" s="241"/>
      <c r="AQ4" s="242"/>
      <c r="AR4" s="222" t="s">
        <v>136</v>
      </c>
      <c r="AS4" s="223"/>
      <c r="AT4" s="223"/>
      <c r="AU4" s="224"/>
      <c r="AV4" s="222" t="s">
        <v>137</v>
      </c>
      <c r="AW4" s="223"/>
      <c r="AX4" s="223"/>
      <c r="AY4" s="224"/>
      <c r="AZ4" s="222" t="s">
        <v>138</v>
      </c>
      <c r="BA4" s="223"/>
      <c r="BB4" s="223"/>
      <c r="BC4" s="224"/>
      <c r="BD4" s="222" t="s">
        <v>139</v>
      </c>
      <c r="BE4" s="223"/>
      <c r="BF4" s="223"/>
      <c r="BG4" s="224"/>
      <c r="BH4" s="222" t="s">
        <v>140</v>
      </c>
      <c r="BI4" s="223"/>
      <c r="BJ4" s="223"/>
      <c r="BK4" s="224"/>
      <c r="BL4" s="113"/>
    </row>
    <row r="5" spans="1:64" x14ac:dyDescent="0.25">
      <c r="A5" s="236"/>
      <c r="B5" s="236"/>
      <c r="C5" s="236"/>
      <c r="D5" s="53" t="s">
        <v>59</v>
      </c>
      <c r="E5" s="243" t="s">
        <v>60</v>
      </c>
      <c r="F5" s="244"/>
      <c r="G5" s="245"/>
      <c r="H5" s="53" t="s">
        <v>59</v>
      </c>
      <c r="I5" s="243" t="s">
        <v>60</v>
      </c>
      <c r="J5" s="244"/>
      <c r="K5" s="245"/>
      <c r="L5" s="53" t="s">
        <v>59</v>
      </c>
      <c r="M5" s="243" t="s">
        <v>60</v>
      </c>
      <c r="N5" s="244"/>
      <c r="O5" s="245"/>
      <c r="P5" s="53" t="s">
        <v>59</v>
      </c>
      <c r="Q5" s="243" t="s">
        <v>60</v>
      </c>
      <c r="R5" s="244"/>
      <c r="S5" s="245"/>
      <c r="T5" s="53" t="s">
        <v>59</v>
      </c>
      <c r="U5" s="243" t="s">
        <v>60</v>
      </c>
      <c r="V5" s="244"/>
      <c r="W5" s="245"/>
      <c r="X5" s="54" t="s">
        <v>59</v>
      </c>
      <c r="Y5" s="246" t="s">
        <v>60</v>
      </c>
      <c r="Z5" s="247"/>
      <c r="AA5" s="248"/>
      <c r="AB5" s="54" t="s">
        <v>59</v>
      </c>
      <c r="AC5" s="246" t="s">
        <v>60</v>
      </c>
      <c r="AD5" s="247"/>
      <c r="AE5" s="248"/>
      <c r="AF5" s="54" t="s">
        <v>59</v>
      </c>
      <c r="AG5" s="246" t="s">
        <v>60</v>
      </c>
      <c r="AH5" s="247"/>
      <c r="AI5" s="248"/>
      <c r="AJ5" s="54" t="s">
        <v>59</v>
      </c>
      <c r="AK5" s="246" t="s">
        <v>60</v>
      </c>
      <c r="AL5" s="247"/>
      <c r="AM5" s="248"/>
      <c r="AN5" s="54" t="s">
        <v>59</v>
      </c>
      <c r="AO5" s="246" t="s">
        <v>60</v>
      </c>
      <c r="AP5" s="247"/>
      <c r="AQ5" s="248"/>
      <c r="AR5" s="127" t="s">
        <v>59</v>
      </c>
      <c r="AS5" s="225" t="s">
        <v>60</v>
      </c>
      <c r="AT5" s="226"/>
      <c r="AU5" s="227"/>
      <c r="AV5" s="127" t="s">
        <v>59</v>
      </c>
      <c r="AW5" s="225" t="s">
        <v>60</v>
      </c>
      <c r="AX5" s="226"/>
      <c r="AY5" s="227"/>
      <c r="AZ5" s="127" t="s">
        <v>59</v>
      </c>
      <c r="BA5" s="225" t="s">
        <v>60</v>
      </c>
      <c r="BB5" s="226"/>
      <c r="BC5" s="227"/>
      <c r="BD5" s="127" t="s">
        <v>59</v>
      </c>
      <c r="BE5" s="225" t="s">
        <v>60</v>
      </c>
      <c r="BF5" s="226"/>
      <c r="BG5" s="227"/>
      <c r="BH5" s="127" t="s">
        <v>59</v>
      </c>
      <c r="BI5" s="225" t="s">
        <v>60</v>
      </c>
      <c r="BJ5" s="226"/>
      <c r="BK5" s="227"/>
    </row>
    <row r="6" spans="1:64" x14ac:dyDescent="0.25">
      <c r="A6" s="55"/>
      <c r="B6" s="55"/>
      <c r="C6" s="56"/>
      <c r="D6" s="53" t="s">
        <v>61</v>
      </c>
      <c r="E6" s="53" t="s">
        <v>62</v>
      </c>
      <c r="F6" s="53" t="s">
        <v>63</v>
      </c>
      <c r="G6" s="53" t="s">
        <v>61</v>
      </c>
      <c r="H6" s="53" t="s">
        <v>61</v>
      </c>
      <c r="I6" s="53" t="s">
        <v>62</v>
      </c>
      <c r="J6" s="53" t="s">
        <v>63</v>
      </c>
      <c r="K6" s="53" t="s">
        <v>61</v>
      </c>
      <c r="L6" s="53" t="s">
        <v>61</v>
      </c>
      <c r="M6" s="53" t="s">
        <v>62</v>
      </c>
      <c r="N6" s="53" t="s">
        <v>63</v>
      </c>
      <c r="O6" s="53" t="s">
        <v>61</v>
      </c>
      <c r="P6" s="53" t="s">
        <v>61</v>
      </c>
      <c r="Q6" s="53" t="s">
        <v>62</v>
      </c>
      <c r="R6" s="53" t="s">
        <v>63</v>
      </c>
      <c r="S6" s="53" t="s">
        <v>61</v>
      </c>
      <c r="T6" s="53" t="s">
        <v>61</v>
      </c>
      <c r="U6" s="53" t="s">
        <v>62</v>
      </c>
      <c r="V6" s="53" t="s">
        <v>63</v>
      </c>
      <c r="W6" s="53" t="s">
        <v>61</v>
      </c>
      <c r="X6" s="54" t="s">
        <v>61</v>
      </c>
      <c r="Y6" s="54" t="s">
        <v>62</v>
      </c>
      <c r="Z6" s="54" t="s">
        <v>63</v>
      </c>
      <c r="AA6" s="54" t="s">
        <v>61</v>
      </c>
      <c r="AB6" s="54" t="s">
        <v>61</v>
      </c>
      <c r="AC6" s="54" t="s">
        <v>62</v>
      </c>
      <c r="AD6" s="54" t="s">
        <v>63</v>
      </c>
      <c r="AE6" s="54" t="s">
        <v>61</v>
      </c>
      <c r="AF6" s="54" t="s">
        <v>61</v>
      </c>
      <c r="AG6" s="54" t="s">
        <v>62</v>
      </c>
      <c r="AH6" s="54" t="s">
        <v>63</v>
      </c>
      <c r="AI6" s="54" t="s">
        <v>61</v>
      </c>
      <c r="AJ6" s="54" t="s">
        <v>61</v>
      </c>
      <c r="AK6" s="54" t="s">
        <v>62</v>
      </c>
      <c r="AL6" s="54" t="s">
        <v>63</v>
      </c>
      <c r="AM6" s="54" t="s">
        <v>61</v>
      </c>
      <c r="AN6" s="54" t="s">
        <v>61</v>
      </c>
      <c r="AO6" s="54" t="s">
        <v>62</v>
      </c>
      <c r="AP6" s="54" t="s">
        <v>63</v>
      </c>
      <c r="AQ6" s="54" t="s">
        <v>61</v>
      </c>
      <c r="AR6" s="127" t="s">
        <v>61</v>
      </c>
      <c r="AS6" s="127" t="s">
        <v>62</v>
      </c>
      <c r="AT6" s="127" t="s">
        <v>63</v>
      </c>
      <c r="AU6" s="127" t="s">
        <v>61</v>
      </c>
      <c r="AV6" s="127" t="s">
        <v>61</v>
      </c>
      <c r="AW6" s="127" t="s">
        <v>62</v>
      </c>
      <c r="AX6" s="127" t="s">
        <v>63</v>
      </c>
      <c r="AY6" s="127" t="s">
        <v>61</v>
      </c>
      <c r="AZ6" s="127" t="s">
        <v>61</v>
      </c>
      <c r="BA6" s="127" t="s">
        <v>62</v>
      </c>
      <c r="BB6" s="127" t="s">
        <v>63</v>
      </c>
      <c r="BC6" s="127" t="s">
        <v>61</v>
      </c>
      <c r="BD6" s="127" t="s">
        <v>61</v>
      </c>
      <c r="BE6" s="127" t="s">
        <v>62</v>
      </c>
      <c r="BF6" s="127" t="s">
        <v>63</v>
      </c>
      <c r="BG6" s="127" t="s">
        <v>61</v>
      </c>
      <c r="BH6" s="127" t="s">
        <v>61</v>
      </c>
      <c r="BI6" s="127" t="s">
        <v>62</v>
      </c>
      <c r="BJ6" s="127" t="s">
        <v>63</v>
      </c>
      <c r="BK6" s="127" t="s">
        <v>61</v>
      </c>
    </row>
    <row r="7" spans="1:64" x14ac:dyDescent="0.25">
      <c r="A7" s="55">
        <v>1</v>
      </c>
      <c r="B7" s="55">
        <f>A7+1</f>
        <v>2</v>
      </c>
      <c r="C7" s="55">
        <f t="shared" ref="C7:H7" si="0">B7+1</f>
        <v>3</v>
      </c>
      <c r="D7" s="55">
        <f t="shared" si="0"/>
        <v>4</v>
      </c>
      <c r="E7" s="55">
        <f t="shared" si="0"/>
        <v>5</v>
      </c>
      <c r="F7" s="55">
        <f t="shared" si="0"/>
        <v>6</v>
      </c>
      <c r="G7" s="133">
        <f t="shared" si="0"/>
        <v>7</v>
      </c>
      <c r="H7" s="55">
        <f t="shared" si="0"/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12</v>
      </c>
      <c r="Q7" s="55">
        <v>13</v>
      </c>
      <c r="R7" s="55">
        <v>14</v>
      </c>
      <c r="S7" s="55">
        <v>15</v>
      </c>
      <c r="T7" s="55">
        <v>12</v>
      </c>
      <c r="U7" s="55">
        <v>13</v>
      </c>
      <c r="V7" s="55">
        <v>14</v>
      </c>
      <c r="W7" s="55">
        <v>15</v>
      </c>
      <c r="X7" s="55">
        <v>16</v>
      </c>
      <c r="Y7" s="55">
        <v>17</v>
      </c>
      <c r="Z7" s="55">
        <v>18</v>
      </c>
      <c r="AA7" s="133">
        <v>19</v>
      </c>
      <c r="AB7" s="55">
        <v>20</v>
      </c>
      <c r="AC7" s="55">
        <v>21</v>
      </c>
      <c r="AD7" s="55">
        <v>22</v>
      </c>
      <c r="AE7" s="55">
        <v>23</v>
      </c>
      <c r="AF7" s="55"/>
      <c r="AG7" s="55"/>
      <c r="AH7" s="55"/>
      <c r="AI7" s="55"/>
      <c r="AJ7" s="55"/>
      <c r="AK7" s="55"/>
      <c r="AL7" s="55"/>
      <c r="AM7" s="55"/>
      <c r="AN7" s="55">
        <v>24</v>
      </c>
      <c r="AO7" s="55">
        <v>25</v>
      </c>
      <c r="AP7" s="55">
        <v>26</v>
      </c>
      <c r="AQ7" s="55">
        <v>27</v>
      </c>
      <c r="AR7" s="55">
        <v>28</v>
      </c>
      <c r="AS7" s="55">
        <v>29</v>
      </c>
      <c r="AT7" s="55">
        <v>30</v>
      </c>
      <c r="AU7" s="133">
        <v>31</v>
      </c>
      <c r="AV7" s="55">
        <v>32</v>
      </c>
      <c r="AW7" s="55">
        <v>33</v>
      </c>
      <c r="AX7" s="55">
        <v>34</v>
      </c>
      <c r="AY7" s="55">
        <v>35</v>
      </c>
      <c r="AZ7" s="55"/>
      <c r="BA7" s="55"/>
      <c r="BB7" s="55"/>
      <c r="BC7" s="55"/>
      <c r="BD7" s="55"/>
      <c r="BE7" s="55"/>
      <c r="BF7" s="55"/>
      <c r="BG7" s="55"/>
      <c r="BH7" s="110">
        <v>36</v>
      </c>
      <c r="BI7" s="55">
        <v>37</v>
      </c>
      <c r="BJ7" s="55">
        <v>38</v>
      </c>
      <c r="BK7" s="98">
        <v>39</v>
      </c>
    </row>
    <row r="8" spans="1:64" x14ac:dyDescent="0.25">
      <c r="A8" s="57" t="s">
        <v>4</v>
      </c>
      <c r="B8" s="58" t="s">
        <v>64</v>
      </c>
      <c r="C8" s="59"/>
      <c r="D8" s="60"/>
      <c r="E8" s="61"/>
      <c r="F8" s="62"/>
      <c r="G8" s="63"/>
      <c r="H8" s="60"/>
      <c r="I8" s="61"/>
      <c r="J8" s="62"/>
      <c r="K8" s="63"/>
      <c r="L8" s="60"/>
      <c r="M8" s="61"/>
      <c r="N8" s="62"/>
      <c r="O8" s="63"/>
      <c r="P8" s="60"/>
      <c r="Q8" s="61"/>
      <c r="R8" s="62"/>
      <c r="S8" s="63"/>
      <c r="T8" s="60"/>
      <c r="U8" s="61"/>
      <c r="V8" s="62"/>
      <c r="W8" s="63"/>
      <c r="X8" s="60"/>
      <c r="Y8" s="61"/>
      <c r="Z8" s="62"/>
      <c r="AA8" s="63"/>
      <c r="AB8" s="60"/>
      <c r="AC8" s="61"/>
      <c r="AD8" s="62"/>
      <c r="AE8" s="63"/>
      <c r="AF8" s="60"/>
      <c r="AG8" s="61"/>
      <c r="AH8" s="62"/>
      <c r="AI8" s="63"/>
      <c r="AJ8" s="60"/>
      <c r="AK8" s="61"/>
      <c r="AL8" s="62"/>
      <c r="AM8" s="63"/>
      <c r="AN8" s="60"/>
      <c r="AO8" s="61"/>
      <c r="AP8" s="62"/>
      <c r="AQ8" s="63"/>
      <c r="AR8" s="60"/>
      <c r="AS8" s="61"/>
      <c r="AT8" s="62"/>
      <c r="AU8" s="63"/>
      <c r="AV8" s="60"/>
      <c r="AW8" s="61"/>
      <c r="AX8" s="62"/>
      <c r="AY8" s="63"/>
      <c r="AZ8" s="60"/>
      <c r="BA8" s="61"/>
      <c r="BB8" s="62"/>
      <c r="BC8" s="63"/>
      <c r="BD8" s="60"/>
      <c r="BE8" s="61"/>
      <c r="BF8" s="62"/>
      <c r="BG8" s="63"/>
      <c r="BH8" s="60"/>
      <c r="BI8" s="61"/>
      <c r="BJ8" s="62"/>
      <c r="BK8" s="63"/>
    </row>
    <row r="9" spans="1:64" ht="28.5" x14ac:dyDescent="0.25">
      <c r="A9" s="57" t="s">
        <v>65</v>
      </c>
      <c r="B9" s="58" t="s">
        <v>66</v>
      </c>
      <c r="C9" s="64" t="s">
        <v>67</v>
      </c>
      <c r="D9" s="65">
        <f t="shared" ref="D9:X9" si="1">D10+D11</f>
        <v>168907.65600000002</v>
      </c>
      <c r="E9" s="66">
        <f t="shared" si="1"/>
        <v>90034.314762000009</v>
      </c>
      <c r="F9" s="67">
        <f t="shared" si="1"/>
        <v>89772.616915999999</v>
      </c>
      <c r="G9" s="68">
        <f t="shared" si="1"/>
        <v>179806.93167800002</v>
      </c>
      <c r="H9" s="65">
        <f t="shared" ref="H9:W9" si="2">H10+H11</f>
        <v>168907.65600000002</v>
      </c>
      <c r="I9" s="66">
        <f t="shared" si="2"/>
        <v>0</v>
      </c>
      <c r="J9" s="67">
        <f t="shared" si="2"/>
        <v>0</v>
      </c>
      <c r="K9" s="68">
        <f t="shared" si="2"/>
        <v>0</v>
      </c>
      <c r="L9" s="65">
        <f t="shared" ref="L9:S9" si="3">L10+L11</f>
        <v>168907.65600000002</v>
      </c>
      <c r="M9" s="66">
        <f t="shared" si="3"/>
        <v>0</v>
      </c>
      <c r="N9" s="67">
        <f t="shared" si="3"/>
        <v>0</v>
      </c>
      <c r="O9" s="68">
        <f t="shared" si="3"/>
        <v>0</v>
      </c>
      <c r="P9" s="65">
        <f t="shared" si="3"/>
        <v>168907.65600000002</v>
      </c>
      <c r="Q9" s="66">
        <f t="shared" si="3"/>
        <v>0</v>
      </c>
      <c r="R9" s="67">
        <f t="shared" si="3"/>
        <v>0</v>
      </c>
      <c r="S9" s="68">
        <f t="shared" si="3"/>
        <v>0</v>
      </c>
      <c r="T9" s="65">
        <f t="shared" si="2"/>
        <v>168907.65600000002</v>
      </c>
      <c r="U9" s="66">
        <f t="shared" si="2"/>
        <v>0</v>
      </c>
      <c r="V9" s="67">
        <f t="shared" si="2"/>
        <v>0</v>
      </c>
      <c r="W9" s="68">
        <f t="shared" si="2"/>
        <v>0</v>
      </c>
      <c r="X9" s="65">
        <f t="shared" si="1"/>
        <v>114517.738</v>
      </c>
      <c r="Y9" s="181">
        <f t="shared" ref="Y9:AA9" si="4">Y10+Y11</f>
        <v>54666.340271000001</v>
      </c>
      <c r="Z9" s="182">
        <f t="shared" si="4"/>
        <v>53707.993125000001</v>
      </c>
      <c r="AA9" s="183">
        <f t="shared" si="4"/>
        <v>108374.333396</v>
      </c>
      <c r="AB9" s="65">
        <f t="shared" ref="AB9:AQ9" si="5">AB10+AB11</f>
        <v>114517.738</v>
      </c>
      <c r="AC9" s="66">
        <f t="shared" si="5"/>
        <v>0</v>
      </c>
      <c r="AD9" s="67">
        <f t="shared" si="5"/>
        <v>0</v>
      </c>
      <c r="AE9" s="68">
        <f t="shared" si="5"/>
        <v>0</v>
      </c>
      <c r="AF9" s="65">
        <f t="shared" si="5"/>
        <v>114517.738</v>
      </c>
      <c r="AG9" s="66">
        <f t="shared" si="5"/>
        <v>0</v>
      </c>
      <c r="AH9" s="67">
        <f t="shared" si="5"/>
        <v>0</v>
      </c>
      <c r="AI9" s="68">
        <f t="shared" si="5"/>
        <v>0</v>
      </c>
      <c r="AJ9" s="65">
        <f t="shared" si="5"/>
        <v>114517.738</v>
      </c>
      <c r="AK9" s="66">
        <f t="shared" si="5"/>
        <v>0</v>
      </c>
      <c r="AL9" s="67">
        <f t="shared" si="5"/>
        <v>0</v>
      </c>
      <c r="AM9" s="68">
        <f t="shared" si="5"/>
        <v>0</v>
      </c>
      <c r="AN9" s="65">
        <f t="shared" si="5"/>
        <v>114517.738</v>
      </c>
      <c r="AO9" s="66">
        <f t="shared" si="5"/>
        <v>0</v>
      </c>
      <c r="AP9" s="67">
        <f t="shared" si="5"/>
        <v>0</v>
      </c>
      <c r="AQ9" s="68">
        <f t="shared" si="5"/>
        <v>0</v>
      </c>
      <c r="AR9" s="65">
        <f t="shared" ref="AR9:AU9" si="6">AR10+AR11</f>
        <v>130845.319</v>
      </c>
      <c r="AS9" s="66">
        <f t="shared" si="6"/>
        <v>60637.818837999999</v>
      </c>
      <c r="AT9" s="67">
        <f t="shared" si="6"/>
        <v>52001.864224000004</v>
      </c>
      <c r="AU9" s="68">
        <f t="shared" si="6"/>
        <v>112639.683062</v>
      </c>
      <c r="AV9" s="65">
        <f t="shared" ref="AV9:BK9" si="7">AV10+AV11</f>
        <v>130845.319</v>
      </c>
      <c r="AW9" s="66">
        <f t="shared" si="7"/>
        <v>0</v>
      </c>
      <c r="AX9" s="67">
        <f t="shared" si="7"/>
        <v>0</v>
      </c>
      <c r="AY9" s="68">
        <f t="shared" si="7"/>
        <v>0</v>
      </c>
      <c r="AZ9" s="65">
        <f t="shared" si="7"/>
        <v>130845.319</v>
      </c>
      <c r="BA9" s="66">
        <f t="shared" si="7"/>
        <v>0</v>
      </c>
      <c r="BB9" s="67">
        <f t="shared" si="7"/>
        <v>0</v>
      </c>
      <c r="BC9" s="68">
        <f t="shared" si="7"/>
        <v>0</v>
      </c>
      <c r="BD9" s="65">
        <f t="shared" si="7"/>
        <v>130845.319</v>
      </c>
      <c r="BE9" s="66">
        <f t="shared" si="7"/>
        <v>0</v>
      </c>
      <c r="BF9" s="67">
        <f t="shared" si="7"/>
        <v>0</v>
      </c>
      <c r="BG9" s="68">
        <f t="shared" si="7"/>
        <v>0</v>
      </c>
      <c r="BH9" s="65">
        <f t="shared" si="7"/>
        <v>130845.319</v>
      </c>
      <c r="BI9" s="66">
        <f t="shared" si="7"/>
        <v>0</v>
      </c>
      <c r="BJ9" s="67">
        <f t="shared" si="7"/>
        <v>0</v>
      </c>
      <c r="BK9" s="68">
        <f t="shared" si="7"/>
        <v>0</v>
      </c>
    </row>
    <row r="10" spans="1:64" x14ac:dyDescent="0.25">
      <c r="A10" s="69" t="s">
        <v>68</v>
      </c>
      <c r="B10" s="70" t="s">
        <v>69</v>
      </c>
      <c r="C10" s="64" t="s">
        <v>67</v>
      </c>
      <c r="D10" s="71">
        <v>168907.65600000002</v>
      </c>
      <c r="E10" s="184">
        <v>90034.314762000009</v>
      </c>
      <c r="F10" s="185">
        <v>89772.616915999999</v>
      </c>
      <c r="G10" s="74">
        <f>E10+F10</f>
        <v>179806.93167800002</v>
      </c>
      <c r="H10" s="71">
        <v>168907.65600000002</v>
      </c>
      <c r="I10" s="121"/>
      <c r="J10" s="122"/>
      <c r="K10" s="74">
        <f>I10+J10</f>
        <v>0</v>
      </c>
      <c r="L10" s="71">
        <v>168907.65600000002</v>
      </c>
      <c r="M10" s="121"/>
      <c r="N10" s="122"/>
      <c r="O10" s="74">
        <f>M10+N10</f>
        <v>0</v>
      </c>
      <c r="P10" s="71">
        <v>168907.65600000002</v>
      </c>
      <c r="Q10" s="121"/>
      <c r="R10" s="122"/>
      <c r="S10" s="74">
        <f>Q10+R10</f>
        <v>0</v>
      </c>
      <c r="T10" s="71">
        <v>168907.65600000002</v>
      </c>
      <c r="U10" s="121"/>
      <c r="V10" s="122"/>
      <c r="W10" s="74">
        <f>U10+V10</f>
        <v>0</v>
      </c>
      <c r="X10" s="71">
        <v>114517.738</v>
      </c>
      <c r="Y10" s="184">
        <v>54666.340271000001</v>
      </c>
      <c r="Z10" s="185">
        <v>53707.993125000001</v>
      </c>
      <c r="AA10" s="186">
        <f>Y10+Z10</f>
        <v>108374.333396</v>
      </c>
      <c r="AB10" s="71">
        <v>114517.738</v>
      </c>
      <c r="AC10" s="121"/>
      <c r="AD10" s="122"/>
      <c r="AE10" s="74">
        <f>AC10+AD10</f>
        <v>0</v>
      </c>
      <c r="AF10" s="71">
        <v>114517.738</v>
      </c>
      <c r="AG10" s="121"/>
      <c r="AH10" s="122"/>
      <c r="AI10" s="74">
        <f>AG10+AH10</f>
        <v>0</v>
      </c>
      <c r="AJ10" s="71">
        <v>114517.738</v>
      </c>
      <c r="AK10" s="121"/>
      <c r="AL10" s="122"/>
      <c r="AM10" s="74">
        <f>AK10+AL10</f>
        <v>0</v>
      </c>
      <c r="AN10" s="71">
        <v>114517.738</v>
      </c>
      <c r="AO10" s="121"/>
      <c r="AP10" s="122"/>
      <c r="AQ10" s="74">
        <f>AO10+AP10</f>
        <v>0</v>
      </c>
      <c r="AR10" s="71">
        <v>130845.319</v>
      </c>
      <c r="AS10" s="184">
        <v>60637.818837999999</v>
      </c>
      <c r="AT10" s="185">
        <v>52001.864224000004</v>
      </c>
      <c r="AU10" s="186">
        <f>AS10+AT10</f>
        <v>112639.683062</v>
      </c>
      <c r="AV10" s="71">
        <v>130845.319</v>
      </c>
      <c r="AW10" s="121"/>
      <c r="AX10" s="122"/>
      <c r="AY10" s="68">
        <f>AW10+AX10</f>
        <v>0</v>
      </c>
      <c r="AZ10" s="71">
        <v>130845.319</v>
      </c>
      <c r="BA10" s="121"/>
      <c r="BB10" s="122"/>
      <c r="BC10" s="68">
        <f>BA10+BB10</f>
        <v>0</v>
      </c>
      <c r="BD10" s="71">
        <v>130845.319</v>
      </c>
      <c r="BE10" s="121"/>
      <c r="BF10" s="122"/>
      <c r="BG10" s="68">
        <f>BE10+BF10</f>
        <v>0</v>
      </c>
      <c r="BH10" s="71">
        <v>130845.319</v>
      </c>
      <c r="BI10" s="121"/>
      <c r="BJ10" s="122"/>
      <c r="BK10" s="68">
        <f>BI10+BJ10</f>
        <v>0</v>
      </c>
    </row>
    <row r="11" spans="1:64" x14ac:dyDescent="0.25">
      <c r="A11" s="69" t="s">
        <v>70</v>
      </c>
      <c r="B11" s="70" t="s">
        <v>71</v>
      </c>
      <c r="C11" s="64" t="s">
        <v>67</v>
      </c>
      <c r="D11" s="71"/>
      <c r="E11" s="72"/>
      <c r="F11" s="73"/>
      <c r="G11" s="74"/>
      <c r="H11" s="71"/>
      <c r="I11" s="72"/>
      <c r="J11" s="73"/>
      <c r="K11" s="74"/>
      <c r="L11" s="71"/>
      <c r="M11" s="72"/>
      <c r="N11" s="73"/>
      <c r="O11" s="74"/>
      <c r="P11" s="71"/>
      <c r="Q11" s="72"/>
      <c r="R11" s="73"/>
      <c r="S11" s="74"/>
      <c r="T11" s="71"/>
      <c r="U11" s="72"/>
      <c r="V11" s="73"/>
      <c r="W11" s="74"/>
      <c r="X11" s="71"/>
      <c r="Y11" s="184"/>
      <c r="Z11" s="185"/>
      <c r="AA11" s="186"/>
      <c r="AB11" s="71"/>
      <c r="AC11" s="72"/>
      <c r="AD11" s="73"/>
      <c r="AE11" s="74"/>
      <c r="AF11" s="71"/>
      <c r="AG11" s="72"/>
      <c r="AH11" s="73"/>
      <c r="AI11" s="74"/>
      <c r="AJ11" s="71"/>
      <c r="AK11" s="72"/>
      <c r="AL11" s="73"/>
      <c r="AM11" s="74"/>
      <c r="AN11" s="71"/>
      <c r="AO11" s="72"/>
      <c r="AP11" s="73"/>
      <c r="AQ11" s="74"/>
      <c r="AR11" s="71"/>
      <c r="AS11" s="72"/>
      <c r="AT11" s="73"/>
      <c r="AU11" s="74"/>
      <c r="AV11" s="71"/>
      <c r="AW11" s="72"/>
      <c r="AX11" s="73"/>
      <c r="AY11" s="74"/>
      <c r="AZ11" s="71"/>
      <c r="BA11" s="72"/>
      <c r="BB11" s="73"/>
      <c r="BC11" s="74"/>
      <c r="BD11" s="71"/>
      <c r="BE11" s="72"/>
      <c r="BF11" s="73"/>
      <c r="BG11" s="74"/>
      <c r="BH11" s="71"/>
      <c r="BI11" s="72"/>
      <c r="BJ11" s="73"/>
      <c r="BK11" s="74"/>
    </row>
    <row r="12" spans="1:64" x14ac:dyDescent="0.25">
      <c r="A12" s="57" t="s">
        <v>72</v>
      </c>
      <c r="B12" s="58" t="s">
        <v>73</v>
      </c>
      <c r="C12" s="64" t="s">
        <v>67</v>
      </c>
      <c r="D12" s="75">
        <f t="shared" ref="D12:X12" si="8">D13+D14</f>
        <v>168907.65600000002</v>
      </c>
      <c r="E12" s="76">
        <f t="shared" si="8"/>
        <v>90034.314762000009</v>
      </c>
      <c r="F12" s="77">
        <f t="shared" si="8"/>
        <v>89772.616915999999</v>
      </c>
      <c r="G12" s="68">
        <f t="shared" si="8"/>
        <v>179806.93167800002</v>
      </c>
      <c r="H12" s="75">
        <f t="shared" ref="H12:W12" si="9">H13+H14</f>
        <v>168907.65600000002</v>
      </c>
      <c r="I12" s="76">
        <f t="shared" si="9"/>
        <v>0</v>
      </c>
      <c r="J12" s="77">
        <f t="shared" si="9"/>
        <v>0</v>
      </c>
      <c r="K12" s="68">
        <f t="shared" si="9"/>
        <v>0</v>
      </c>
      <c r="L12" s="75">
        <f t="shared" ref="L12:S12" si="10">L13+L14</f>
        <v>168907.65600000002</v>
      </c>
      <c r="M12" s="76">
        <f t="shared" si="10"/>
        <v>0</v>
      </c>
      <c r="N12" s="77">
        <f t="shared" si="10"/>
        <v>0</v>
      </c>
      <c r="O12" s="68">
        <f t="shared" si="10"/>
        <v>0</v>
      </c>
      <c r="P12" s="75">
        <f t="shared" si="10"/>
        <v>168907.65600000002</v>
      </c>
      <c r="Q12" s="76">
        <f t="shared" si="10"/>
        <v>0</v>
      </c>
      <c r="R12" s="77">
        <f t="shared" si="10"/>
        <v>0</v>
      </c>
      <c r="S12" s="68">
        <f t="shared" si="10"/>
        <v>0</v>
      </c>
      <c r="T12" s="75">
        <f t="shared" si="9"/>
        <v>168907.65600000002</v>
      </c>
      <c r="U12" s="76">
        <f t="shared" si="9"/>
        <v>0</v>
      </c>
      <c r="V12" s="77">
        <f t="shared" si="9"/>
        <v>0</v>
      </c>
      <c r="W12" s="68">
        <f t="shared" si="9"/>
        <v>0</v>
      </c>
      <c r="X12" s="75">
        <f t="shared" si="8"/>
        <v>114517.738</v>
      </c>
      <c r="Y12" s="187">
        <f t="shared" ref="Y12:AA12" si="11">Y13+Y14</f>
        <v>54666.340271000001</v>
      </c>
      <c r="Z12" s="188">
        <f t="shared" si="11"/>
        <v>53707.993125000001</v>
      </c>
      <c r="AA12" s="183">
        <f t="shared" si="11"/>
        <v>108374.333396</v>
      </c>
      <c r="AB12" s="75">
        <f t="shared" ref="AB12:AQ12" si="12">AB13+AB14</f>
        <v>114517.738</v>
      </c>
      <c r="AC12" s="76">
        <f t="shared" si="12"/>
        <v>0</v>
      </c>
      <c r="AD12" s="77">
        <f t="shared" si="12"/>
        <v>0</v>
      </c>
      <c r="AE12" s="68">
        <f t="shared" si="12"/>
        <v>0</v>
      </c>
      <c r="AF12" s="75">
        <f t="shared" si="12"/>
        <v>114517.738</v>
      </c>
      <c r="AG12" s="76">
        <f t="shared" si="12"/>
        <v>0</v>
      </c>
      <c r="AH12" s="77">
        <f t="shared" si="12"/>
        <v>0</v>
      </c>
      <c r="AI12" s="68">
        <f t="shared" si="12"/>
        <v>0</v>
      </c>
      <c r="AJ12" s="75">
        <f t="shared" si="12"/>
        <v>114517.738</v>
      </c>
      <c r="AK12" s="76">
        <f t="shared" si="12"/>
        <v>0</v>
      </c>
      <c r="AL12" s="77">
        <f t="shared" si="12"/>
        <v>0</v>
      </c>
      <c r="AM12" s="68">
        <f t="shared" si="12"/>
        <v>0</v>
      </c>
      <c r="AN12" s="75">
        <f t="shared" si="12"/>
        <v>114517.738</v>
      </c>
      <c r="AO12" s="76">
        <f t="shared" si="12"/>
        <v>0</v>
      </c>
      <c r="AP12" s="77">
        <f t="shared" si="12"/>
        <v>0</v>
      </c>
      <c r="AQ12" s="68">
        <f t="shared" si="12"/>
        <v>0</v>
      </c>
      <c r="AR12" s="75">
        <f t="shared" ref="AR12:AU12" si="13">AR13+AR14</f>
        <v>130845.319</v>
      </c>
      <c r="AS12" s="76">
        <f t="shared" si="13"/>
        <v>60637.818837999999</v>
      </c>
      <c r="AT12" s="77">
        <f t="shared" si="13"/>
        <v>52001.864224000004</v>
      </c>
      <c r="AU12" s="78">
        <f t="shared" si="13"/>
        <v>112639.683062</v>
      </c>
      <c r="AV12" s="75">
        <f t="shared" ref="AV12:BK12" si="14">AV13+AV14</f>
        <v>130845.319</v>
      </c>
      <c r="AW12" s="76">
        <f t="shared" si="14"/>
        <v>0</v>
      </c>
      <c r="AX12" s="77">
        <f t="shared" si="14"/>
        <v>0</v>
      </c>
      <c r="AY12" s="78">
        <f t="shared" si="14"/>
        <v>0</v>
      </c>
      <c r="AZ12" s="75">
        <f t="shared" si="14"/>
        <v>130845.319</v>
      </c>
      <c r="BA12" s="76">
        <f t="shared" si="14"/>
        <v>0</v>
      </c>
      <c r="BB12" s="77">
        <f t="shared" si="14"/>
        <v>0</v>
      </c>
      <c r="BC12" s="78">
        <f t="shared" si="14"/>
        <v>0</v>
      </c>
      <c r="BD12" s="75">
        <f t="shared" si="14"/>
        <v>130845.319</v>
      </c>
      <c r="BE12" s="76">
        <f t="shared" si="14"/>
        <v>0</v>
      </c>
      <c r="BF12" s="77">
        <f t="shared" si="14"/>
        <v>0</v>
      </c>
      <c r="BG12" s="78">
        <f t="shared" si="14"/>
        <v>0</v>
      </c>
      <c r="BH12" s="75">
        <f t="shared" si="14"/>
        <v>130845.319</v>
      </c>
      <c r="BI12" s="76">
        <f t="shared" si="14"/>
        <v>0</v>
      </c>
      <c r="BJ12" s="77">
        <f t="shared" si="14"/>
        <v>0</v>
      </c>
      <c r="BK12" s="78">
        <f t="shared" si="14"/>
        <v>0</v>
      </c>
    </row>
    <row r="13" spans="1:64" x14ac:dyDescent="0.25">
      <c r="A13" s="69" t="s">
        <v>74</v>
      </c>
      <c r="B13" s="70" t="s">
        <v>75</v>
      </c>
      <c r="C13" s="64" t="s">
        <v>67</v>
      </c>
      <c r="D13" s="79">
        <f>D10</f>
        <v>168907.65600000002</v>
      </c>
      <c r="E13" s="80">
        <f>E10</f>
        <v>90034.314762000009</v>
      </c>
      <c r="F13" s="81">
        <f>F10</f>
        <v>89772.616915999999</v>
      </c>
      <c r="G13" s="74">
        <f>E13+F13</f>
        <v>179806.93167800002</v>
      </c>
      <c r="H13" s="79">
        <f>H10</f>
        <v>168907.65600000002</v>
      </c>
      <c r="I13" s="80">
        <f>I10</f>
        <v>0</v>
      </c>
      <c r="J13" s="81">
        <f>J10</f>
        <v>0</v>
      </c>
      <c r="K13" s="74">
        <f>I13+J13</f>
        <v>0</v>
      </c>
      <c r="L13" s="79">
        <f>L10</f>
        <v>168907.65600000002</v>
      </c>
      <c r="M13" s="80">
        <f>M10</f>
        <v>0</v>
      </c>
      <c r="N13" s="81">
        <f>N10</f>
        <v>0</v>
      </c>
      <c r="O13" s="74">
        <f>M13+N13</f>
        <v>0</v>
      </c>
      <c r="P13" s="79">
        <f>P10</f>
        <v>168907.65600000002</v>
      </c>
      <c r="Q13" s="80">
        <f>Q10</f>
        <v>0</v>
      </c>
      <c r="R13" s="81">
        <f>R10</f>
        <v>0</v>
      </c>
      <c r="S13" s="74">
        <f>Q13+R13</f>
        <v>0</v>
      </c>
      <c r="T13" s="79">
        <f>T10</f>
        <v>168907.65600000002</v>
      </c>
      <c r="U13" s="80">
        <f>U10</f>
        <v>0</v>
      </c>
      <c r="V13" s="81">
        <f>V10</f>
        <v>0</v>
      </c>
      <c r="W13" s="74">
        <f>U13+V13</f>
        <v>0</v>
      </c>
      <c r="X13" s="79">
        <f t="shared" ref="X13" si="15">X10</f>
        <v>114517.738</v>
      </c>
      <c r="Y13" s="189">
        <f>Y10</f>
        <v>54666.340271000001</v>
      </c>
      <c r="Z13" s="190">
        <f>Z10</f>
        <v>53707.993125000001</v>
      </c>
      <c r="AA13" s="186">
        <f>Y13+Z13</f>
        <v>108374.333396</v>
      </c>
      <c r="AB13" s="79">
        <f t="shared" ref="AB13" si="16">AB10</f>
        <v>114517.738</v>
      </c>
      <c r="AC13" s="80">
        <f>AC10</f>
        <v>0</v>
      </c>
      <c r="AD13" s="81">
        <f>AD10</f>
        <v>0</v>
      </c>
      <c r="AE13" s="74">
        <f>AC13+AD13</f>
        <v>0</v>
      </c>
      <c r="AF13" s="79">
        <f t="shared" ref="AF13" si="17">AF10</f>
        <v>114517.738</v>
      </c>
      <c r="AG13" s="80">
        <f>AG10</f>
        <v>0</v>
      </c>
      <c r="AH13" s="81">
        <f>AH10</f>
        <v>0</v>
      </c>
      <c r="AI13" s="74">
        <f>AG13+AH13</f>
        <v>0</v>
      </c>
      <c r="AJ13" s="79">
        <f t="shared" ref="AJ13" si="18">AJ10</f>
        <v>114517.738</v>
      </c>
      <c r="AK13" s="80">
        <f>AK10</f>
        <v>0</v>
      </c>
      <c r="AL13" s="81">
        <f>AL10</f>
        <v>0</v>
      </c>
      <c r="AM13" s="74">
        <f>AK13+AL13</f>
        <v>0</v>
      </c>
      <c r="AN13" s="79">
        <f t="shared" ref="AN13" si="19">AN10</f>
        <v>114517.738</v>
      </c>
      <c r="AO13" s="80">
        <f>AO10</f>
        <v>0</v>
      </c>
      <c r="AP13" s="81">
        <f>AP10</f>
        <v>0</v>
      </c>
      <c r="AQ13" s="74">
        <f>AO13+AP13</f>
        <v>0</v>
      </c>
      <c r="AR13" s="79">
        <f t="shared" ref="AR13" si="20">AR10</f>
        <v>130845.319</v>
      </c>
      <c r="AS13" s="80">
        <f>AS10</f>
        <v>60637.818837999999</v>
      </c>
      <c r="AT13" s="81">
        <f>AT10</f>
        <v>52001.864224000004</v>
      </c>
      <c r="AU13" s="82">
        <f>AS13+AT13</f>
        <v>112639.683062</v>
      </c>
      <c r="AV13" s="79">
        <f t="shared" ref="AV13" si="21">AV10</f>
        <v>130845.319</v>
      </c>
      <c r="AW13" s="80">
        <f>AW10</f>
        <v>0</v>
      </c>
      <c r="AX13" s="81">
        <f>AX10</f>
        <v>0</v>
      </c>
      <c r="AY13" s="78">
        <f>AW13+AX13</f>
        <v>0</v>
      </c>
      <c r="AZ13" s="79">
        <f t="shared" ref="AZ13" si="22">AZ10</f>
        <v>130845.319</v>
      </c>
      <c r="BA13" s="80">
        <f>BA10</f>
        <v>0</v>
      </c>
      <c r="BB13" s="81">
        <f>BB10</f>
        <v>0</v>
      </c>
      <c r="BC13" s="78">
        <f>BA13+BB13</f>
        <v>0</v>
      </c>
      <c r="BD13" s="79">
        <f t="shared" ref="BD13" si="23">BD10</f>
        <v>130845.319</v>
      </c>
      <c r="BE13" s="80">
        <f>BE10</f>
        <v>0</v>
      </c>
      <c r="BF13" s="81">
        <f>BF10</f>
        <v>0</v>
      </c>
      <c r="BG13" s="78">
        <f>BE13+BF13</f>
        <v>0</v>
      </c>
      <c r="BH13" s="79">
        <f t="shared" ref="BH13" si="24">BH10</f>
        <v>130845.319</v>
      </c>
      <c r="BI13" s="80">
        <f>BI10</f>
        <v>0</v>
      </c>
      <c r="BJ13" s="81">
        <f>BJ10</f>
        <v>0</v>
      </c>
      <c r="BK13" s="78">
        <f>BI13+BJ13</f>
        <v>0</v>
      </c>
    </row>
    <row r="14" spans="1:64" x14ac:dyDescent="0.25">
      <c r="A14" s="69" t="s">
        <v>76</v>
      </c>
      <c r="B14" s="70" t="s">
        <v>77</v>
      </c>
      <c r="C14" s="64" t="s">
        <v>67</v>
      </c>
      <c r="D14" s="79"/>
      <c r="E14" s="80"/>
      <c r="F14" s="81"/>
      <c r="G14" s="74"/>
      <c r="H14" s="79"/>
      <c r="I14" s="80"/>
      <c r="J14" s="81"/>
      <c r="K14" s="74"/>
      <c r="L14" s="79"/>
      <c r="M14" s="80"/>
      <c r="N14" s="81"/>
      <c r="O14" s="74"/>
      <c r="P14" s="79"/>
      <c r="Q14" s="80"/>
      <c r="R14" s="81"/>
      <c r="S14" s="74"/>
      <c r="T14" s="79"/>
      <c r="U14" s="80"/>
      <c r="V14" s="81"/>
      <c r="W14" s="74"/>
      <c r="X14" s="79"/>
      <c r="Y14" s="189"/>
      <c r="Z14" s="190"/>
      <c r="AA14" s="186"/>
      <c r="AB14" s="79"/>
      <c r="AC14" s="80"/>
      <c r="AD14" s="81"/>
      <c r="AE14" s="74"/>
      <c r="AF14" s="79"/>
      <c r="AG14" s="80"/>
      <c r="AH14" s="81"/>
      <c r="AI14" s="74"/>
      <c r="AJ14" s="79"/>
      <c r="AK14" s="80"/>
      <c r="AL14" s="81"/>
      <c r="AM14" s="74"/>
      <c r="AN14" s="79"/>
      <c r="AO14" s="80"/>
      <c r="AP14" s="81"/>
      <c r="AQ14" s="74"/>
      <c r="AR14" s="79"/>
      <c r="AS14" s="80"/>
      <c r="AT14" s="81"/>
      <c r="AU14" s="82"/>
      <c r="AV14" s="79"/>
      <c r="AW14" s="80"/>
      <c r="AX14" s="81"/>
      <c r="AY14" s="82"/>
      <c r="AZ14" s="79"/>
      <c r="BA14" s="80"/>
      <c r="BB14" s="81"/>
      <c r="BC14" s="82"/>
      <c r="BD14" s="79"/>
      <c r="BE14" s="80"/>
      <c r="BF14" s="81"/>
      <c r="BG14" s="82"/>
      <c r="BH14" s="79"/>
      <c r="BI14" s="80"/>
      <c r="BJ14" s="81"/>
      <c r="BK14" s="82"/>
    </row>
    <row r="15" spans="1:64" ht="28.5" x14ac:dyDescent="0.25">
      <c r="A15" s="57" t="s">
        <v>78</v>
      </c>
      <c r="B15" s="58" t="s">
        <v>79</v>
      </c>
      <c r="C15" s="64" t="s">
        <v>67</v>
      </c>
      <c r="D15" s="75">
        <f>D9</f>
        <v>168907.65600000002</v>
      </c>
      <c r="E15" s="76">
        <f>E9</f>
        <v>90034.314762000009</v>
      </c>
      <c r="F15" s="77">
        <f t="shared" ref="F15:X15" si="25">F9</f>
        <v>89772.616915999999</v>
      </c>
      <c r="G15" s="68">
        <f t="shared" si="25"/>
        <v>179806.93167800002</v>
      </c>
      <c r="H15" s="75">
        <f>H9</f>
        <v>168907.65600000002</v>
      </c>
      <c r="I15" s="76">
        <f>I9</f>
        <v>0</v>
      </c>
      <c r="J15" s="77">
        <f t="shared" ref="J15:K15" si="26">J9</f>
        <v>0</v>
      </c>
      <c r="K15" s="68">
        <f t="shared" si="26"/>
        <v>0</v>
      </c>
      <c r="L15" s="75">
        <f>L9</f>
        <v>168907.65600000002</v>
      </c>
      <c r="M15" s="76">
        <f>M9</f>
        <v>0</v>
      </c>
      <c r="N15" s="77">
        <f t="shared" ref="N15:O15" si="27">N9</f>
        <v>0</v>
      </c>
      <c r="O15" s="68">
        <f t="shared" si="27"/>
        <v>0</v>
      </c>
      <c r="P15" s="75">
        <f>P9</f>
        <v>168907.65600000002</v>
      </c>
      <c r="Q15" s="76">
        <f>Q9</f>
        <v>0</v>
      </c>
      <c r="R15" s="77">
        <f t="shared" ref="R15:S15" si="28">R9</f>
        <v>0</v>
      </c>
      <c r="S15" s="68">
        <f t="shared" si="28"/>
        <v>0</v>
      </c>
      <c r="T15" s="75">
        <f>T9</f>
        <v>168907.65600000002</v>
      </c>
      <c r="U15" s="76">
        <f>U9</f>
        <v>0</v>
      </c>
      <c r="V15" s="77">
        <f t="shared" ref="V15:W15" si="29">V9</f>
        <v>0</v>
      </c>
      <c r="W15" s="68">
        <f t="shared" si="29"/>
        <v>0</v>
      </c>
      <c r="X15" s="75">
        <f t="shared" si="25"/>
        <v>114517.738</v>
      </c>
      <c r="Y15" s="187">
        <f>Y9</f>
        <v>54666.340271000001</v>
      </c>
      <c r="Z15" s="188">
        <f t="shared" ref="Z15:AA15" si="30">Z9</f>
        <v>53707.993125000001</v>
      </c>
      <c r="AA15" s="183">
        <f t="shared" si="30"/>
        <v>108374.333396</v>
      </c>
      <c r="AB15" s="75">
        <f t="shared" ref="AB15" si="31">AB9</f>
        <v>114517.738</v>
      </c>
      <c r="AC15" s="76">
        <f>AC9</f>
        <v>0</v>
      </c>
      <c r="AD15" s="77">
        <f t="shared" ref="AD15:AF15" si="32">AD9</f>
        <v>0</v>
      </c>
      <c r="AE15" s="68">
        <f t="shared" si="32"/>
        <v>0</v>
      </c>
      <c r="AF15" s="75">
        <f t="shared" si="32"/>
        <v>114517.738</v>
      </c>
      <c r="AG15" s="76">
        <f>AG9</f>
        <v>0</v>
      </c>
      <c r="AH15" s="77">
        <f t="shared" ref="AH15:AJ15" si="33">AH9</f>
        <v>0</v>
      </c>
      <c r="AI15" s="68">
        <f t="shared" si="33"/>
        <v>0</v>
      </c>
      <c r="AJ15" s="75">
        <f t="shared" si="33"/>
        <v>114517.738</v>
      </c>
      <c r="AK15" s="76">
        <f>AK9</f>
        <v>0</v>
      </c>
      <c r="AL15" s="77">
        <f t="shared" ref="AL15:AN15" si="34">AL9</f>
        <v>0</v>
      </c>
      <c r="AM15" s="68">
        <f t="shared" si="34"/>
        <v>0</v>
      </c>
      <c r="AN15" s="75">
        <f t="shared" si="34"/>
        <v>114517.738</v>
      </c>
      <c r="AO15" s="76">
        <f>AO9</f>
        <v>0</v>
      </c>
      <c r="AP15" s="77">
        <f t="shared" ref="AP15:AQ15" si="35">AP9</f>
        <v>0</v>
      </c>
      <c r="AQ15" s="68">
        <f t="shared" si="35"/>
        <v>0</v>
      </c>
      <c r="AR15" s="75">
        <f t="shared" ref="AR15:AU15" si="36">AR9</f>
        <v>130845.319</v>
      </c>
      <c r="AS15" s="76">
        <f t="shared" si="36"/>
        <v>60637.818837999999</v>
      </c>
      <c r="AT15" s="77">
        <f t="shared" si="36"/>
        <v>52001.864224000004</v>
      </c>
      <c r="AU15" s="78">
        <f t="shared" si="36"/>
        <v>112639.683062</v>
      </c>
      <c r="AV15" s="75">
        <f t="shared" ref="AV15:BK15" si="37">AV9</f>
        <v>130845.319</v>
      </c>
      <c r="AW15" s="76">
        <f t="shared" si="37"/>
        <v>0</v>
      </c>
      <c r="AX15" s="77">
        <f t="shared" si="37"/>
        <v>0</v>
      </c>
      <c r="AY15" s="78">
        <f t="shared" si="37"/>
        <v>0</v>
      </c>
      <c r="AZ15" s="75">
        <f t="shared" si="37"/>
        <v>130845.319</v>
      </c>
      <c r="BA15" s="76">
        <f t="shared" si="37"/>
        <v>0</v>
      </c>
      <c r="BB15" s="77">
        <f t="shared" si="37"/>
        <v>0</v>
      </c>
      <c r="BC15" s="78">
        <f t="shared" si="37"/>
        <v>0</v>
      </c>
      <c r="BD15" s="75">
        <f t="shared" si="37"/>
        <v>130845.319</v>
      </c>
      <c r="BE15" s="76">
        <f t="shared" si="37"/>
        <v>0</v>
      </c>
      <c r="BF15" s="77">
        <f t="shared" si="37"/>
        <v>0</v>
      </c>
      <c r="BG15" s="78">
        <f t="shared" si="37"/>
        <v>0</v>
      </c>
      <c r="BH15" s="75">
        <f t="shared" si="37"/>
        <v>130845.319</v>
      </c>
      <c r="BI15" s="76">
        <f t="shared" si="37"/>
        <v>0</v>
      </c>
      <c r="BJ15" s="77">
        <f t="shared" si="37"/>
        <v>0</v>
      </c>
      <c r="BK15" s="78">
        <f t="shared" si="37"/>
        <v>0</v>
      </c>
    </row>
    <row r="16" spans="1:64" x14ac:dyDescent="0.25">
      <c r="A16" s="69" t="s">
        <v>80</v>
      </c>
      <c r="B16" s="70" t="s">
        <v>81</v>
      </c>
      <c r="C16" s="64" t="s">
        <v>67</v>
      </c>
      <c r="D16" s="79">
        <v>2344.6670000000004</v>
      </c>
      <c r="E16" s="189">
        <v>1312.8720000000001</v>
      </c>
      <c r="F16" s="190">
        <v>972.37799999999993</v>
      </c>
      <c r="G16" s="74">
        <f>E16+F16</f>
        <v>2285.25</v>
      </c>
      <c r="H16" s="79">
        <v>2344.6670000000004</v>
      </c>
      <c r="I16" s="123"/>
      <c r="J16" s="124"/>
      <c r="K16" s="74">
        <f>I16+J16</f>
        <v>0</v>
      </c>
      <c r="L16" s="79">
        <v>2344.6670000000004</v>
      </c>
      <c r="M16" s="123"/>
      <c r="N16" s="124"/>
      <c r="O16" s="74">
        <f>M16+N16</f>
        <v>0</v>
      </c>
      <c r="P16" s="79">
        <v>2344.6670000000004</v>
      </c>
      <c r="Q16" s="123"/>
      <c r="R16" s="124"/>
      <c r="S16" s="74">
        <f>Q16+R16</f>
        <v>0</v>
      </c>
      <c r="T16" s="79">
        <v>2344.6670000000004</v>
      </c>
      <c r="U16" s="123"/>
      <c r="V16" s="124"/>
      <c r="W16" s="74">
        <f>U16+V16</f>
        <v>0</v>
      </c>
      <c r="X16" s="79">
        <v>5764.0300000000007</v>
      </c>
      <c r="Y16" s="189">
        <v>2867.4960000000001</v>
      </c>
      <c r="Z16" s="190">
        <v>2206.4700000000003</v>
      </c>
      <c r="AA16" s="186">
        <f>Y16+Z16</f>
        <v>5073.9660000000003</v>
      </c>
      <c r="AB16" s="79">
        <v>5764.0300000000007</v>
      </c>
      <c r="AC16" s="123"/>
      <c r="AD16" s="124"/>
      <c r="AE16" s="74">
        <f>AC16+AD16</f>
        <v>0</v>
      </c>
      <c r="AF16" s="79">
        <v>5764.0300000000007</v>
      </c>
      <c r="AG16" s="123"/>
      <c r="AH16" s="124"/>
      <c r="AI16" s="74">
        <f>AG16+AH16</f>
        <v>0</v>
      </c>
      <c r="AJ16" s="79">
        <v>5764.0300000000007</v>
      </c>
      <c r="AK16" s="123"/>
      <c r="AL16" s="124"/>
      <c r="AM16" s="74">
        <f>AK16+AL16</f>
        <v>0</v>
      </c>
      <c r="AN16" s="79">
        <v>5764.0300000000007</v>
      </c>
      <c r="AO16" s="123"/>
      <c r="AP16" s="124"/>
      <c r="AQ16" s="74">
        <f>AO16+AP16</f>
        <v>0</v>
      </c>
      <c r="AR16" s="79">
        <v>1907.241</v>
      </c>
      <c r="AS16" s="189">
        <v>795.33899999999994</v>
      </c>
      <c r="AT16" s="190">
        <v>646.50635699999998</v>
      </c>
      <c r="AU16" s="82">
        <f>AS16+AT16</f>
        <v>1441.8453569999999</v>
      </c>
      <c r="AV16" s="79">
        <v>1907.241</v>
      </c>
      <c r="AW16" s="123"/>
      <c r="AX16" s="124"/>
      <c r="AY16" s="78">
        <f>AW16+AX16</f>
        <v>0</v>
      </c>
      <c r="AZ16" s="79">
        <v>1907.241</v>
      </c>
      <c r="BA16" s="123"/>
      <c r="BB16" s="124"/>
      <c r="BC16" s="78">
        <f>BA16+BB16</f>
        <v>0</v>
      </c>
      <c r="BD16" s="79">
        <v>1907.241</v>
      </c>
      <c r="BE16" s="123"/>
      <c r="BF16" s="124"/>
      <c r="BG16" s="78">
        <f>BE16+BF16</f>
        <v>0</v>
      </c>
      <c r="BH16" s="79">
        <v>1907.241</v>
      </c>
      <c r="BI16" s="123"/>
      <c r="BJ16" s="124"/>
      <c r="BK16" s="78">
        <f>BI16+BJ16</f>
        <v>0</v>
      </c>
    </row>
    <row r="17" spans="1:63" x14ac:dyDescent="0.25">
      <c r="A17" s="69" t="s">
        <v>82</v>
      </c>
      <c r="B17" s="70" t="s">
        <v>83</v>
      </c>
      <c r="C17" s="64" t="s">
        <v>67</v>
      </c>
      <c r="D17" s="79"/>
      <c r="E17" s="80"/>
      <c r="F17" s="81"/>
      <c r="G17" s="74"/>
      <c r="H17" s="79"/>
      <c r="I17" s="80"/>
      <c r="J17" s="81"/>
      <c r="K17" s="74"/>
      <c r="L17" s="79"/>
      <c r="M17" s="80"/>
      <c r="N17" s="81"/>
      <c r="O17" s="74"/>
      <c r="P17" s="79"/>
      <c r="Q17" s="80"/>
      <c r="R17" s="81"/>
      <c r="S17" s="74"/>
      <c r="T17" s="79"/>
      <c r="U17" s="80"/>
      <c r="V17" s="81"/>
      <c r="W17" s="74"/>
      <c r="X17" s="79"/>
      <c r="Y17" s="189"/>
      <c r="Z17" s="190"/>
      <c r="AA17" s="186"/>
      <c r="AB17" s="79"/>
      <c r="AC17" s="80"/>
      <c r="AD17" s="81"/>
      <c r="AE17" s="74"/>
      <c r="AF17" s="79"/>
      <c r="AG17" s="80"/>
      <c r="AH17" s="81"/>
      <c r="AI17" s="74"/>
      <c r="AJ17" s="79"/>
      <c r="AK17" s="80"/>
      <c r="AL17" s="81"/>
      <c r="AM17" s="74"/>
      <c r="AN17" s="79"/>
      <c r="AO17" s="80"/>
      <c r="AP17" s="81"/>
      <c r="AQ17" s="74"/>
      <c r="AR17" s="79"/>
      <c r="AS17" s="80"/>
      <c r="AT17" s="81"/>
      <c r="AU17" s="82"/>
      <c r="AV17" s="79"/>
      <c r="AW17" s="80"/>
      <c r="AX17" s="81"/>
      <c r="AY17" s="82"/>
      <c r="AZ17" s="79"/>
      <c r="BA17" s="80"/>
      <c r="BB17" s="81"/>
      <c r="BC17" s="82"/>
      <c r="BD17" s="79"/>
      <c r="BE17" s="80"/>
      <c r="BF17" s="81"/>
      <c r="BG17" s="82"/>
      <c r="BH17" s="79"/>
      <c r="BI17" s="80"/>
      <c r="BJ17" s="81"/>
      <c r="BK17" s="82"/>
    </row>
    <row r="18" spans="1:63" ht="24.75" customHeight="1" x14ac:dyDescent="0.25">
      <c r="A18" s="69" t="s">
        <v>84</v>
      </c>
      <c r="B18" s="58" t="s">
        <v>85</v>
      </c>
      <c r="C18" s="64" t="s">
        <v>67</v>
      </c>
      <c r="D18" s="75">
        <f t="shared" ref="D18:X18" si="38">D15-D16-D17</f>
        <v>166562.98900000003</v>
      </c>
      <c r="E18" s="76">
        <f t="shared" si="38"/>
        <v>88721.442762000006</v>
      </c>
      <c r="F18" s="77">
        <f t="shared" si="38"/>
        <v>88800.238916000002</v>
      </c>
      <c r="G18" s="68">
        <f t="shared" si="38"/>
        <v>177521.68167800002</v>
      </c>
      <c r="H18" s="75">
        <f t="shared" ref="H18:W18" si="39">H15-H16-H17</f>
        <v>166562.98900000003</v>
      </c>
      <c r="I18" s="76">
        <f t="shared" si="39"/>
        <v>0</v>
      </c>
      <c r="J18" s="77">
        <f t="shared" si="39"/>
        <v>0</v>
      </c>
      <c r="K18" s="68">
        <f t="shared" si="39"/>
        <v>0</v>
      </c>
      <c r="L18" s="75">
        <f t="shared" ref="L18:S18" si="40">L15-L16-L17</f>
        <v>166562.98900000003</v>
      </c>
      <c r="M18" s="76">
        <f t="shared" si="40"/>
        <v>0</v>
      </c>
      <c r="N18" s="77">
        <f t="shared" si="40"/>
        <v>0</v>
      </c>
      <c r="O18" s="68">
        <f t="shared" si="40"/>
        <v>0</v>
      </c>
      <c r="P18" s="75">
        <f t="shared" si="40"/>
        <v>166562.98900000003</v>
      </c>
      <c r="Q18" s="76">
        <f t="shared" si="40"/>
        <v>0</v>
      </c>
      <c r="R18" s="77">
        <f t="shared" si="40"/>
        <v>0</v>
      </c>
      <c r="S18" s="68">
        <f t="shared" si="40"/>
        <v>0</v>
      </c>
      <c r="T18" s="75">
        <f t="shared" si="39"/>
        <v>166562.98900000003</v>
      </c>
      <c r="U18" s="76">
        <f t="shared" si="39"/>
        <v>0</v>
      </c>
      <c r="V18" s="77">
        <f t="shared" si="39"/>
        <v>0</v>
      </c>
      <c r="W18" s="68">
        <f t="shared" si="39"/>
        <v>0</v>
      </c>
      <c r="X18" s="75">
        <f t="shared" si="38"/>
        <v>108753.708</v>
      </c>
      <c r="Y18" s="187">
        <f t="shared" ref="Y18:AA18" si="41">Y15-Y16-Y17</f>
        <v>51798.844271000002</v>
      </c>
      <c r="Z18" s="188">
        <f t="shared" si="41"/>
        <v>51501.523125</v>
      </c>
      <c r="AA18" s="183">
        <f t="shared" si="41"/>
        <v>103300.367396</v>
      </c>
      <c r="AB18" s="75">
        <f t="shared" ref="AB18:AQ18" si="42">AB15-AB16-AB17</f>
        <v>108753.708</v>
      </c>
      <c r="AC18" s="76">
        <f t="shared" si="42"/>
        <v>0</v>
      </c>
      <c r="AD18" s="77">
        <f t="shared" si="42"/>
        <v>0</v>
      </c>
      <c r="AE18" s="68">
        <f t="shared" si="42"/>
        <v>0</v>
      </c>
      <c r="AF18" s="75">
        <f t="shared" si="42"/>
        <v>108753.708</v>
      </c>
      <c r="AG18" s="76">
        <f t="shared" si="42"/>
        <v>0</v>
      </c>
      <c r="AH18" s="77">
        <f t="shared" si="42"/>
        <v>0</v>
      </c>
      <c r="AI18" s="68">
        <f t="shared" si="42"/>
        <v>0</v>
      </c>
      <c r="AJ18" s="75">
        <f t="shared" si="42"/>
        <v>108753.708</v>
      </c>
      <c r="AK18" s="76">
        <f t="shared" si="42"/>
        <v>0</v>
      </c>
      <c r="AL18" s="77">
        <f t="shared" si="42"/>
        <v>0</v>
      </c>
      <c r="AM18" s="68">
        <f t="shared" si="42"/>
        <v>0</v>
      </c>
      <c r="AN18" s="75">
        <f t="shared" si="42"/>
        <v>108753.708</v>
      </c>
      <c r="AO18" s="76">
        <f t="shared" si="42"/>
        <v>0</v>
      </c>
      <c r="AP18" s="77">
        <f t="shared" si="42"/>
        <v>0</v>
      </c>
      <c r="AQ18" s="68">
        <f t="shared" si="42"/>
        <v>0</v>
      </c>
      <c r="AR18" s="75">
        <f t="shared" ref="AR18:AU18" si="43">AR15-AR16-AR17</f>
        <v>128938.07800000001</v>
      </c>
      <c r="AS18" s="76">
        <f t="shared" si="43"/>
        <v>59842.479837999999</v>
      </c>
      <c r="AT18" s="77">
        <f t="shared" si="43"/>
        <v>51355.357867000006</v>
      </c>
      <c r="AU18" s="78">
        <f t="shared" si="43"/>
        <v>111197.837705</v>
      </c>
      <c r="AV18" s="75">
        <f t="shared" ref="AV18:BK18" si="44">AV15-AV16-AV17</f>
        <v>128938.07800000001</v>
      </c>
      <c r="AW18" s="76">
        <f t="shared" si="44"/>
        <v>0</v>
      </c>
      <c r="AX18" s="77">
        <f t="shared" si="44"/>
        <v>0</v>
      </c>
      <c r="AY18" s="78">
        <f t="shared" si="44"/>
        <v>0</v>
      </c>
      <c r="AZ18" s="75">
        <f t="shared" si="44"/>
        <v>128938.07800000001</v>
      </c>
      <c r="BA18" s="76">
        <f t="shared" si="44"/>
        <v>0</v>
      </c>
      <c r="BB18" s="77">
        <f t="shared" si="44"/>
        <v>0</v>
      </c>
      <c r="BC18" s="78">
        <f t="shared" si="44"/>
        <v>0</v>
      </c>
      <c r="BD18" s="75">
        <f t="shared" si="44"/>
        <v>128938.07800000001</v>
      </c>
      <c r="BE18" s="76">
        <f t="shared" si="44"/>
        <v>0</v>
      </c>
      <c r="BF18" s="77">
        <f t="shared" si="44"/>
        <v>0</v>
      </c>
      <c r="BG18" s="78">
        <f t="shared" si="44"/>
        <v>0</v>
      </c>
      <c r="BH18" s="75">
        <f t="shared" si="44"/>
        <v>128938.07800000001</v>
      </c>
      <c r="BI18" s="76">
        <f t="shared" si="44"/>
        <v>0</v>
      </c>
      <c r="BJ18" s="77">
        <f t="shared" si="44"/>
        <v>0</v>
      </c>
      <c r="BK18" s="78">
        <f t="shared" si="44"/>
        <v>0</v>
      </c>
    </row>
    <row r="19" spans="1:63" x14ac:dyDescent="0.25">
      <c r="A19" s="69" t="s">
        <v>86</v>
      </c>
      <c r="B19" s="70" t="s">
        <v>87</v>
      </c>
      <c r="C19" s="64" t="s">
        <v>67</v>
      </c>
      <c r="D19" s="79">
        <f t="shared" ref="D19:X19" si="45">D20+D21</f>
        <v>130168.27299999999</v>
      </c>
      <c r="E19" s="80">
        <f t="shared" si="45"/>
        <v>73018.799029999995</v>
      </c>
      <c r="F19" s="81">
        <f t="shared" si="45"/>
        <v>66024.374062000003</v>
      </c>
      <c r="G19" s="74">
        <f t="shared" si="45"/>
        <v>139043.17309200001</v>
      </c>
      <c r="H19" s="79">
        <f t="shared" ref="H19:W19" si="46">H20+H21</f>
        <v>130168.27299999999</v>
      </c>
      <c r="I19" s="80">
        <f t="shared" si="46"/>
        <v>0</v>
      </c>
      <c r="J19" s="81">
        <f t="shared" si="46"/>
        <v>0</v>
      </c>
      <c r="K19" s="74">
        <f t="shared" si="46"/>
        <v>0</v>
      </c>
      <c r="L19" s="79">
        <f t="shared" ref="L19:S19" si="47">L20+L21</f>
        <v>130168.27299999999</v>
      </c>
      <c r="M19" s="80">
        <f t="shared" si="47"/>
        <v>0</v>
      </c>
      <c r="N19" s="81">
        <f t="shared" si="47"/>
        <v>0</v>
      </c>
      <c r="O19" s="74">
        <f t="shared" si="47"/>
        <v>0</v>
      </c>
      <c r="P19" s="79">
        <f t="shared" si="47"/>
        <v>130168.27299999999</v>
      </c>
      <c r="Q19" s="80">
        <f t="shared" si="47"/>
        <v>0</v>
      </c>
      <c r="R19" s="81">
        <f t="shared" si="47"/>
        <v>0</v>
      </c>
      <c r="S19" s="74">
        <f t="shared" si="47"/>
        <v>0</v>
      </c>
      <c r="T19" s="79">
        <f t="shared" si="46"/>
        <v>130168.27299999999</v>
      </c>
      <c r="U19" s="80">
        <f t="shared" si="46"/>
        <v>0</v>
      </c>
      <c r="V19" s="81">
        <f t="shared" si="46"/>
        <v>0</v>
      </c>
      <c r="W19" s="74">
        <f t="shared" si="46"/>
        <v>0</v>
      </c>
      <c r="X19" s="79">
        <f t="shared" si="45"/>
        <v>89203.82</v>
      </c>
      <c r="Y19" s="189">
        <f t="shared" ref="Y19:AA19" si="48">Y20+Y21</f>
        <v>44120.223361000004</v>
      </c>
      <c r="Z19" s="190">
        <f t="shared" si="48"/>
        <v>45233.035125000002</v>
      </c>
      <c r="AA19" s="186">
        <f t="shared" si="48"/>
        <v>89353.258486000006</v>
      </c>
      <c r="AB19" s="79">
        <f t="shared" ref="AB19:AQ19" si="49">AB20+AB21</f>
        <v>89203.82</v>
      </c>
      <c r="AC19" s="80">
        <f t="shared" si="49"/>
        <v>0</v>
      </c>
      <c r="AD19" s="81">
        <f t="shared" si="49"/>
        <v>0</v>
      </c>
      <c r="AE19" s="74">
        <f t="shared" si="49"/>
        <v>0</v>
      </c>
      <c r="AF19" s="79">
        <f t="shared" si="49"/>
        <v>89203.82</v>
      </c>
      <c r="AG19" s="80">
        <f t="shared" si="49"/>
        <v>0</v>
      </c>
      <c r="AH19" s="81">
        <f t="shared" si="49"/>
        <v>0</v>
      </c>
      <c r="AI19" s="74">
        <f t="shared" si="49"/>
        <v>0</v>
      </c>
      <c r="AJ19" s="79">
        <f t="shared" si="49"/>
        <v>89203.82</v>
      </c>
      <c r="AK19" s="80">
        <f t="shared" si="49"/>
        <v>0</v>
      </c>
      <c r="AL19" s="81">
        <f t="shared" si="49"/>
        <v>0</v>
      </c>
      <c r="AM19" s="74">
        <f t="shared" si="49"/>
        <v>0</v>
      </c>
      <c r="AN19" s="79">
        <f t="shared" si="49"/>
        <v>89203.82</v>
      </c>
      <c r="AO19" s="80">
        <f t="shared" si="49"/>
        <v>0</v>
      </c>
      <c r="AP19" s="81">
        <f t="shared" si="49"/>
        <v>0</v>
      </c>
      <c r="AQ19" s="74">
        <f t="shared" si="49"/>
        <v>0</v>
      </c>
      <c r="AR19" s="79">
        <f t="shared" ref="AR19:AU19" si="50">AR20+AR21</f>
        <v>108865.375</v>
      </c>
      <c r="AS19" s="80">
        <f t="shared" si="50"/>
        <v>50277.104152000007</v>
      </c>
      <c r="AT19" s="81">
        <f t="shared" si="50"/>
        <v>46880.202867</v>
      </c>
      <c r="AU19" s="82">
        <f t="shared" si="50"/>
        <v>97157.307019</v>
      </c>
      <c r="AV19" s="79">
        <f t="shared" ref="AV19:BK19" si="51">AV20+AV21</f>
        <v>108865.375</v>
      </c>
      <c r="AW19" s="80">
        <f t="shared" si="51"/>
        <v>0</v>
      </c>
      <c r="AX19" s="81">
        <f t="shared" si="51"/>
        <v>0</v>
      </c>
      <c r="AY19" s="82">
        <f t="shared" si="51"/>
        <v>0</v>
      </c>
      <c r="AZ19" s="79">
        <f t="shared" si="51"/>
        <v>108865.375</v>
      </c>
      <c r="BA19" s="80">
        <f t="shared" si="51"/>
        <v>0</v>
      </c>
      <c r="BB19" s="81">
        <f t="shared" si="51"/>
        <v>0</v>
      </c>
      <c r="BC19" s="82">
        <f t="shared" si="51"/>
        <v>0</v>
      </c>
      <c r="BD19" s="79">
        <f t="shared" si="51"/>
        <v>108865.375</v>
      </c>
      <c r="BE19" s="80">
        <f t="shared" si="51"/>
        <v>0</v>
      </c>
      <c r="BF19" s="81">
        <f t="shared" si="51"/>
        <v>0</v>
      </c>
      <c r="BG19" s="82">
        <f t="shared" si="51"/>
        <v>0</v>
      </c>
      <c r="BH19" s="79">
        <f t="shared" si="51"/>
        <v>108865.375</v>
      </c>
      <c r="BI19" s="80">
        <f t="shared" si="51"/>
        <v>0</v>
      </c>
      <c r="BJ19" s="81">
        <f t="shared" si="51"/>
        <v>0</v>
      </c>
      <c r="BK19" s="82">
        <f t="shared" si="51"/>
        <v>0</v>
      </c>
    </row>
    <row r="20" spans="1:63" x14ac:dyDescent="0.25">
      <c r="A20" s="69"/>
      <c r="B20" s="83" t="s">
        <v>88</v>
      </c>
      <c r="C20" s="64" t="s">
        <v>67</v>
      </c>
      <c r="D20" s="79">
        <v>130168.27299999999</v>
      </c>
      <c r="E20" s="189">
        <v>73018.799029999995</v>
      </c>
      <c r="F20" s="190">
        <v>66024.374062000003</v>
      </c>
      <c r="G20" s="74">
        <f>E20+F20</f>
        <v>139043.17309200001</v>
      </c>
      <c r="H20" s="79">
        <v>130168.27299999999</v>
      </c>
      <c r="I20" s="123"/>
      <c r="J20" s="124"/>
      <c r="K20" s="74">
        <f>I20+J20</f>
        <v>0</v>
      </c>
      <c r="L20" s="79">
        <v>130168.27299999999</v>
      </c>
      <c r="M20" s="123"/>
      <c r="N20" s="124"/>
      <c r="O20" s="74">
        <f>M20+N20</f>
        <v>0</v>
      </c>
      <c r="P20" s="79">
        <v>130168.27299999999</v>
      </c>
      <c r="Q20" s="123"/>
      <c r="R20" s="124"/>
      <c r="S20" s="74">
        <f>Q20+R20</f>
        <v>0</v>
      </c>
      <c r="T20" s="79">
        <v>130168.27299999999</v>
      </c>
      <c r="U20" s="123"/>
      <c r="V20" s="124"/>
      <c r="W20" s="74">
        <f>U20+V20</f>
        <v>0</v>
      </c>
      <c r="X20" s="79">
        <v>89203.82</v>
      </c>
      <c r="Y20" s="189">
        <v>44120.223361000004</v>
      </c>
      <c r="Z20" s="190">
        <v>45233.035125000002</v>
      </c>
      <c r="AA20" s="186">
        <f>Y20+Z20</f>
        <v>89353.258486000006</v>
      </c>
      <c r="AB20" s="79">
        <v>89203.82</v>
      </c>
      <c r="AC20" s="123"/>
      <c r="AD20" s="124"/>
      <c r="AE20" s="74">
        <f>AC20+AD20</f>
        <v>0</v>
      </c>
      <c r="AF20" s="79">
        <v>89203.82</v>
      </c>
      <c r="AG20" s="123"/>
      <c r="AH20" s="124"/>
      <c r="AI20" s="74">
        <f>AG20+AH20</f>
        <v>0</v>
      </c>
      <c r="AJ20" s="79">
        <v>89203.82</v>
      </c>
      <c r="AK20" s="123"/>
      <c r="AL20" s="124"/>
      <c r="AM20" s="74">
        <f>AK20+AL20</f>
        <v>0</v>
      </c>
      <c r="AN20" s="79">
        <v>89203.82</v>
      </c>
      <c r="AO20" s="123"/>
      <c r="AP20" s="124"/>
      <c r="AQ20" s="74">
        <f>AO20+AP20</f>
        <v>0</v>
      </c>
      <c r="AR20" s="79">
        <v>108865.375</v>
      </c>
      <c r="AS20" s="189">
        <v>50277.104152000007</v>
      </c>
      <c r="AT20" s="190">
        <v>46880.202867</v>
      </c>
      <c r="AU20" s="82">
        <f>AS20+AT20</f>
        <v>97157.307019</v>
      </c>
      <c r="AV20" s="79">
        <v>108865.375</v>
      </c>
      <c r="AW20" s="123"/>
      <c r="AX20" s="124"/>
      <c r="AY20" s="78">
        <f>AW20+AX20</f>
        <v>0</v>
      </c>
      <c r="AZ20" s="79">
        <v>108865.375</v>
      </c>
      <c r="BA20" s="123"/>
      <c r="BB20" s="124"/>
      <c r="BC20" s="78">
        <f>BA20+BB20</f>
        <v>0</v>
      </c>
      <c r="BD20" s="79">
        <v>108865.375</v>
      </c>
      <c r="BE20" s="123"/>
      <c r="BF20" s="124"/>
      <c r="BG20" s="78">
        <f>BE20+BF20</f>
        <v>0</v>
      </c>
      <c r="BH20" s="79">
        <v>108865.375</v>
      </c>
      <c r="BI20" s="123"/>
      <c r="BJ20" s="124"/>
      <c r="BK20" s="78">
        <f>BI20+BJ20</f>
        <v>0</v>
      </c>
    </row>
    <row r="21" spans="1:63" x14ac:dyDescent="0.25">
      <c r="A21" s="69"/>
      <c r="B21" s="83" t="s">
        <v>89</v>
      </c>
      <c r="C21" s="64" t="s">
        <v>67</v>
      </c>
      <c r="D21" s="79"/>
      <c r="E21" s="125"/>
      <c r="F21" s="126"/>
      <c r="G21" s="74"/>
      <c r="H21" s="79"/>
      <c r="I21" s="125"/>
      <c r="J21" s="126"/>
      <c r="K21" s="74"/>
      <c r="L21" s="79"/>
      <c r="M21" s="125"/>
      <c r="N21" s="126"/>
      <c r="O21" s="74"/>
      <c r="P21" s="79"/>
      <c r="Q21" s="125"/>
      <c r="R21" s="126"/>
      <c r="S21" s="74"/>
      <c r="T21" s="79"/>
      <c r="U21" s="125"/>
      <c r="V21" s="126"/>
      <c r="W21" s="74"/>
      <c r="X21" s="79"/>
      <c r="Y21" s="125"/>
      <c r="Z21" s="126"/>
      <c r="AA21" s="186"/>
      <c r="AB21" s="79"/>
      <c r="AC21" s="125"/>
      <c r="AD21" s="126"/>
      <c r="AE21" s="74"/>
      <c r="AF21" s="79"/>
      <c r="AG21" s="125"/>
      <c r="AH21" s="126"/>
      <c r="AI21" s="74"/>
      <c r="AJ21" s="79"/>
      <c r="AK21" s="125"/>
      <c r="AL21" s="126"/>
      <c r="AM21" s="74"/>
      <c r="AN21" s="79"/>
      <c r="AO21" s="125"/>
      <c r="AP21" s="126"/>
      <c r="AQ21" s="74"/>
      <c r="AR21" s="79"/>
      <c r="AS21" s="80"/>
      <c r="AT21" s="81"/>
      <c r="AU21" s="82"/>
      <c r="AV21" s="79"/>
      <c r="AW21" s="80"/>
      <c r="AX21" s="81"/>
      <c r="AY21" s="82"/>
      <c r="AZ21" s="79"/>
      <c r="BA21" s="80"/>
      <c r="BB21" s="81"/>
      <c r="BC21" s="82"/>
      <c r="BD21" s="79"/>
      <c r="BE21" s="80"/>
      <c r="BF21" s="81"/>
      <c r="BG21" s="82"/>
      <c r="BH21" s="79"/>
      <c r="BI21" s="80"/>
      <c r="BJ21" s="81"/>
      <c r="BK21" s="82"/>
    </row>
    <row r="22" spans="1:63" x14ac:dyDescent="0.25">
      <c r="A22" s="69" t="s">
        <v>90</v>
      </c>
      <c r="B22" s="70" t="s">
        <v>91</v>
      </c>
      <c r="C22" s="64" t="s">
        <v>67</v>
      </c>
      <c r="D22" s="79">
        <v>16954.034</v>
      </c>
      <c r="E22" s="189">
        <v>7285.3024819999991</v>
      </c>
      <c r="F22" s="190">
        <v>5621.7598539999999</v>
      </c>
      <c r="G22" s="74">
        <f t="shared" ref="G22:G23" si="52">E22+F22</f>
        <v>12907.062335999999</v>
      </c>
      <c r="H22" s="79">
        <v>16954.034</v>
      </c>
      <c r="I22" s="123"/>
      <c r="J22" s="124"/>
      <c r="K22" s="74">
        <f t="shared" ref="K22:K23" si="53">I22+J22</f>
        <v>0</v>
      </c>
      <c r="L22" s="79">
        <v>16954.034</v>
      </c>
      <c r="M22" s="123"/>
      <c r="N22" s="124"/>
      <c r="O22" s="74">
        <f t="shared" ref="O22:O23" si="54">M22+N22</f>
        <v>0</v>
      </c>
      <c r="P22" s="79">
        <v>16954.034</v>
      </c>
      <c r="Q22" s="123"/>
      <c r="R22" s="124"/>
      <c r="S22" s="74">
        <f t="shared" ref="S22:S23" si="55">Q22+R22</f>
        <v>0</v>
      </c>
      <c r="T22" s="79">
        <v>16954.034</v>
      </c>
      <c r="U22" s="123"/>
      <c r="V22" s="124"/>
      <c r="W22" s="74">
        <f t="shared" ref="W22:W23" si="56">U22+V22</f>
        <v>0</v>
      </c>
      <c r="X22" s="79">
        <v>13566.135</v>
      </c>
      <c r="Y22" s="189">
        <v>5799.7616099999996</v>
      </c>
      <c r="Z22" s="190">
        <v>4326.1360000000004</v>
      </c>
      <c r="AA22" s="186">
        <f t="shared" ref="AA22:AA23" si="57">Y22+Z22</f>
        <v>10125.89761</v>
      </c>
      <c r="AB22" s="79">
        <v>13566.135</v>
      </c>
      <c r="AC22" s="123"/>
      <c r="AD22" s="124"/>
      <c r="AE22" s="74">
        <f t="shared" ref="AE22:AE23" si="58">AC22+AD22</f>
        <v>0</v>
      </c>
      <c r="AF22" s="79">
        <v>13566.135</v>
      </c>
      <c r="AG22" s="123"/>
      <c r="AH22" s="124"/>
      <c r="AI22" s="74">
        <f t="shared" ref="AI22:AI23" si="59">AG22+AH22</f>
        <v>0</v>
      </c>
      <c r="AJ22" s="79">
        <v>13566.135</v>
      </c>
      <c r="AK22" s="123"/>
      <c r="AL22" s="124"/>
      <c r="AM22" s="74">
        <f t="shared" ref="AM22:AM23" si="60">AK22+AL22</f>
        <v>0</v>
      </c>
      <c r="AN22" s="79">
        <v>13566.135</v>
      </c>
      <c r="AO22" s="123"/>
      <c r="AP22" s="124"/>
      <c r="AQ22" s="74">
        <f t="shared" ref="AQ22:AQ23" si="61">AO22+AP22</f>
        <v>0</v>
      </c>
      <c r="AR22" s="79">
        <v>16140.469000000001</v>
      </c>
      <c r="AS22" s="189">
        <v>7616.793185999999</v>
      </c>
      <c r="AT22" s="190">
        <v>2653.0319999999997</v>
      </c>
      <c r="AU22" s="82">
        <f t="shared" ref="AU22:AU23" si="62">AS22+AT22</f>
        <v>10269.825185999998</v>
      </c>
      <c r="AV22" s="79">
        <v>16140.469000000001</v>
      </c>
      <c r="AW22" s="123"/>
      <c r="AX22" s="124"/>
      <c r="AY22" s="78">
        <f t="shared" ref="AY22:AY23" si="63">AW22+AX22</f>
        <v>0</v>
      </c>
      <c r="AZ22" s="79">
        <v>16140.469000000001</v>
      </c>
      <c r="BA22" s="123"/>
      <c r="BB22" s="124"/>
      <c r="BC22" s="78">
        <f t="shared" ref="BC22:BC23" si="64">BA22+BB22</f>
        <v>0</v>
      </c>
      <c r="BD22" s="79">
        <v>16140.469000000001</v>
      </c>
      <c r="BE22" s="123"/>
      <c r="BF22" s="124"/>
      <c r="BG22" s="78">
        <f t="shared" ref="BG22:BG23" si="65">BE22+BF22</f>
        <v>0</v>
      </c>
      <c r="BH22" s="79">
        <v>16140.469000000001</v>
      </c>
      <c r="BI22" s="123"/>
      <c r="BJ22" s="124"/>
      <c r="BK22" s="78">
        <f t="shared" ref="BK22:BK23" si="66">BI22+BJ22</f>
        <v>0</v>
      </c>
    </row>
    <row r="23" spans="1:63" x14ac:dyDescent="0.25">
      <c r="A23" s="69" t="s">
        <v>92</v>
      </c>
      <c r="B23" s="70" t="s">
        <v>93</v>
      </c>
      <c r="C23" s="64" t="s">
        <v>67</v>
      </c>
      <c r="D23" s="79">
        <v>19440.682000000001</v>
      </c>
      <c r="E23" s="189">
        <v>8417.3412500000013</v>
      </c>
      <c r="F23" s="190">
        <v>17154.105</v>
      </c>
      <c r="G23" s="74">
        <f t="shared" si="52"/>
        <v>25571.446250000001</v>
      </c>
      <c r="H23" s="79">
        <v>19440.682000000001</v>
      </c>
      <c r="I23" s="123"/>
      <c r="J23" s="124"/>
      <c r="K23" s="74">
        <f t="shared" si="53"/>
        <v>0</v>
      </c>
      <c r="L23" s="79">
        <v>19440.682000000001</v>
      </c>
      <c r="M23" s="123"/>
      <c r="N23" s="124"/>
      <c r="O23" s="74">
        <f t="shared" si="54"/>
        <v>0</v>
      </c>
      <c r="P23" s="79">
        <v>19440.682000000001</v>
      </c>
      <c r="Q23" s="123"/>
      <c r="R23" s="124"/>
      <c r="S23" s="74">
        <f t="shared" si="55"/>
        <v>0</v>
      </c>
      <c r="T23" s="79">
        <v>19440.682000000001</v>
      </c>
      <c r="U23" s="123"/>
      <c r="V23" s="124"/>
      <c r="W23" s="74">
        <f t="shared" si="56"/>
        <v>0</v>
      </c>
      <c r="X23" s="79">
        <v>5983.7530000000006</v>
      </c>
      <c r="Y23" s="189">
        <v>1878.8593000000001</v>
      </c>
      <c r="Z23" s="190">
        <v>1942.3520000000001</v>
      </c>
      <c r="AA23" s="186">
        <f t="shared" si="57"/>
        <v>3821.2112999999999</v>
      </c>
      <c r="AB23" s="79">
        <v>5983.7530000000006</v>
      </c>
      <c r="AC23" s="123"/>
      <c r="AD23" s="124"/>
      <c r="AE23" s="74">
        <f t="shared" si="58"/>
        <v>0</v>
      </c>
      <c r="AF23" s="79">
        <v>5983.7530000000006</v>
      </c>
      <c r="AG23" s="123"/>
      <c r="AH23" s="124"/>
      <c r="AI23" s="74">
        <f t="shared" si="59"/>
        <v>0</v>
      </c>
      <c r="AJ23" s="79">
        <v>5983.7530000000006</v>
      </c>
      <c r="AK23" s="123"/>
      <c r="AL23" s="124"/>
      <c r="AM23" s="74">
        <f t="shared" si="60"/>
        <v>0</v>
      </c>
      <c r="AN23" s="79">
        <v>5983.7530000000006</v>
      </c>
      <c r="AO23" s="123"/>
      <c r="AP23" s="124"/>
      <c r="AQ23" s="74">
        <f t="shared" si="61"/>
        <v>0</v>
      </c>
      <c r="AR23" s="79">
        <v>3932.2340000000004</v>
      </c>
      <c r="AS23" s="189">
        <v>1948.5825</v>
      </c>
      <c r="AT23" s="190">
        <v>1822.123</v>
      </c>
      <c r="AU23" s="82">
        <f t="shared" si="62"/>
        <v>3770.7055</v>
      </c>
      <c r="AV23" s="79">
        <v>3932.2340000000004</v>
      </c>
      <c r="AW23" s="123"/>
      <c r="AX23" s="124"/>
      <c r="AY23" s="78">
        <f t="shared" si="63"/>
        <v>0</v>
      </c>
      <c r="AZ23" s="79">
        <v>3932.2340000000004</v>
      </c>
      <c r="BA23" s="123"/>
      <c r="BB23" s="124"/>
      <c r="BC23" s="78">
        <f t="shared" si="64"/>
        <v>0</v>
      </c>
      <c r="BD23" s="79">
        <v>3932.2340000000004</v>
      </c>
      <c r="BE23" s="123"/>
      <c r="BF23" s="124"/>
      <c r="BG23" s="78">
        <f t="shared" si="65"/>
        <v>0</v>
      </c>
      <c r="BH23" s="79">
        <v>3932.2340000000004</v>
      </c>
      <c r="BI23" s="123"/>
      <c r="BJ23" s="124"/>
      <c r="BK23" s="78">
        <f t="shared" si="66"/>
        <v>0</v>
      </c>
    </row>
    <row r="24" spans="1:63" ht="28.5" x14ac:dyDescent="0.25">
      <c r="A24" s="57" t="s">
        <v>5</v>
      </c>
      <c r="B24" s="58" t="s">
        <v>94</v>
      </c>
      <c r="C24" s="64" t="s">
        <v>67</v>
      </c>
      <c r="D24" s="79">
        <f t="shared" ref="D24:X24" si="67">D25+D26</f>
        <v>0</v>
      </c>
      <c r="E24" s="80">
        <f t="shared" si="67"/>
        <v>0</v>
      </c>
      <c r="F24" s="81">
        <f t="shared" si="67"/>
        <v>0</v>
      </c>
      <c r="G24" s="74">
        <f t="shared" si="67"/>
        <v>0</v>
      </c>
      <c r="H24" s="79">
        <f t="shared" ref="H24:W24" si="68">H25+H26</f>
        <v>0</v>
      </c>
      <c r="I24" s="80">
        <f t="shared" si="68"/>
        <v>0</v>
      </c>
      <c r="J24" s="81">
        <f t="shared" si="68"/>
        <v>0</v>
      </c>
      <c r="K24" s="74">
        <f t="shared" si="68"/>
        <v>0</v>
      </c>
      <c r="L24" s="79">
        <f t="shared" ref="L24:S24" si="69">L25+L26</f>
        <v>0</v>
      </c>
      <c r="M24" s="80">
        <f t="shared" si="69"/>
        <v>0</v>
      </c>
      <c r="N24" s="81">
        <f t="shared" si="69"/>
        <v>0</v>
      </c>
      <c r="O24" s="74">
        <f t="shared" si="69"/>
        <v>0</v>
      </c>
      <c r="P24" s="79">
        <f t="shared" si="69"/>
        <v>0</v>
      </c>
      <c r="Q24" s="80">
        <f t="shared" si="69"/>
        <v>0</v>
      </c>
      <c r="R24" s="81">
        <f t="shared" si="69"/>
        <v>0</v>
      </c>
      <c r="S24" s="74">
        <f t="shared" si="69"/>
        <v>0</v>
      </c>
      <c r="T24" s="79">
        <f t="shared" si="68"/>
        <v>0</v>
      </c>
      <c r="U24" s="80">
        <f t="shared" si="68"/>
        <v>0</v>
      </c>
      <c r="V24" s="81">
        <f t="shared" si="68"/>
        <v>0</v>
      </c>
      <c r="W24" s="74">
        <f t="shared" si="68"/>
        <v>0</v>
      </c>
      <c r="X24" s="79">
        <f t="shared" si="67"/>
        <v>0</v>
      </c>
      <c r="Y24" s="189">
        <f t="shared" ref="Y24:AA24" si="70">Y25+Y26</f>
        <v>0</v>
      </c>
      <c r="Z24" s="190">
        <f t="shared" si="70"/>
        <v>0</v>
      </c>
      <c r="AA24" s="186">
        <f t="shared" si="70"/>
        <v>0</v>
      </c>
      <c r="AB24" s="79">
        <f t="shared" ref="AB24:AQ24" si="71">AB25+AB26</f>
        <v>0</v>
      </c>
      <c r="AC24" s="80">
        <f t="shared" si="71"/>
        <v>0</v>
      </c>
      <c r="AD24" s="81">
        <f t="shared" si="71"/>
        <v>0</v>
      </c>
      <c r="AE24" s="74">
        <f t="shared" si="71"/>
        <v>0</v>
      </c>
      <c r="AF24" s="79">
        <f t="shared" si="71"/>
        <v>0</v>
      </c>
      <c r="AG24" s="80">
        <f t="shared" si="71"/>
        <v>0</v>
      </c>
      <c r="AH24" s="81">
        <f t="shared" si="71"/>
        <v>0</v>
      </c>
      <c r="AI24" s="74">
        <f t="shared" si="71"/>
        <v>0</v>
      </c>
      <c r="AJ24" s="79">
        <f t="shared" si="71"/>
        <v>0</v>
      </c>
      <c r="AK24" s="80">
        <f t="shared" si="71"/>
        <v>0</v>
      </c>
      <c r="AL24" s="81">
        <f t="shared" si="71"/>
        <v>0</v>
      </c>
      <c r="AM24" s="74">
        <f t="shared" si="71"/>
        <v>0</v>
      </c>
      <c r="AN24" s="79">
        <f t="shared" si="71"/>
        <v>0</v>
      </c>
      <c r="AO24" s="80">
        <f t="shared" si="71"/>
        <v>0</v>
      </c>
      <c r="AP24" s="81">
        <f t="shared" si="71"/>
        <v>0</v>
      </c>
      <c r="AQ24" s="74">
        <f t="shared" si="71"/>
        <v>0</v>
      </c>
      <c r="AR24" s="79">
        <f t="shared" ref="AR24:AU24" si="72">AR25+AR26</f>
        <v>0</v>
      </c>
      <c r="AS24" s="80">
        <f t="shared" si="72"/>
        <v>0</v>
      </c>
      <c r="AT24" s="81">
        <f t="shared" si="72"/>
        <v>0</v>
      </c>
      <c r="AU24" s="82">
        <f t="shared" si="72"/>
        <v>0</v>
      </c>
      <c r="AV24" s="79">
        <f t="shared" ref="AV24:BK24" si="73">AV25+AV26</f>
        <v>0</v>
      </c>
      <c r="AW24" s="80">
        <f t="shared" si="73"/>
        <v>0</v>
      </c>
      <c r="AX24" s="81">
        <f t="shared" si="73"/>
        <v>0</v>
      </c>
      <c r="AY24" s="82">
        <f t="shared" si="73"/>
        <v>0</v>
      </c>
      <c r="AZ24" s="79">
        <f t="shared" si="73"/>
        <v>0</v>
      </c>
      <c r="BA24" s="80">
        <f t="shared" si="73"/>
        <v>0</v>
      </c>
      <c r="BB24" s="81">
        <f t="shared" si="73"/>
        <v>0</v>
      </c>
      <c r="BC24" s="82">
        <f t="shared" si="73"/>
        <v>0</v>
      </c>
      <c r="BD24" s="79">
        <f t="shared" si="73"/>
        <v>0</v>
      </c>
      <c r="BE24" s="80">
        <f t="shared" si="73"/>
        <v>0</v>
      </c>
      <c r="BF24" s="81">
        <f t="shared" si="73"/>
        <v>0</v>
      </c>
      <c r="BG24" s="82">
        <f t="shared" si="73"/>
        <v>0</v>
      </c>
      <c r="BH24" s="79">
        <f t="shared" si="73"/>
        <v>0</v>
      </c>
      <c r="BI24" s="80">
        <f t="shared" si="73"/>
        <v>0</v>
      </c>
      <c r="BJ24" s="81">
        <f t="shared" si="73"/>
        <v>0</v>
      </c>
      <c r="BK24" s="82">
        <f t="shared" si="73"/>
        <v>0</v>
      </c>
    </row>
    <row r="25" spans="1:63" x14ac:dyDescent="0.25">
      <c r="A25" s="64" t="s">
        <v>20</v>
      </c>
      <c r="B25" s="84" t="s">
        <v>95</v>
      </c>
      <c r="C25" s="64" t="s">
        <v>67</v>
      </c>
      <c r="D25" s="79"/>
      <c r="E25" s="80"/>
      <c r="F25" s="81"/>
      <c r="G25" s="74"/>
      <c r="H25" s="79"/>
      <c r="I25" s="80"/>
      <c r="J25" s="81"/>
      <c r="K25" s="74"/>
      <c r="L25" s="79"/>
      <c r="M25" s="80"/>
      <c r="N25" s="81"/>
      <c r="O25" s="74"/>
      <c r="P25" s="79"/>
      <c r="Q25" s="80"/>
      <c r="R25" s="81"/>
      <c r="S25" s="74"/>
      <c r="T25" s="79"/>
      <c r="U25" s="80"/>
      <c r="V25" s="81"/>
      <c r="W25" s="74"/>
      <c r="X25" s="79"/>
      <c r="Y25" s="80"/>
      <c r="Z25" s="81"/>
      <c r="AA25" s="74"/>
      <c r="AB25" s="79"/>
      <c r="AC25" s="80"/>
      <c r="AD25" s="81"/>
      <c r="AE25" s="74"/>
      <c r="AF25" s="79"/>
      <c r="AG25" s="80"/>
      <c r="AH25" s="81"/>
      <c r="AI25" s="74"/>
      <c r="AJ25" s="79"/>
      <c r="AK25" s="80"/>
      <c r="AL25" s="81"/>
      <c r="AM25" s="74"/>
      <c r="AN25" s="79"/>
      <c r="AO25" s="80"/>
      <c r="AP25" s="81"/>
      <c r="AQ25" s="74"/>
      <c r="AR25" s="79"/>
      <c r="AS25" s="80"/>
      <c r="AT25" s="81"/>
      <c r="AU25" s="82"/>
      <c r="AV25" s="79"/>
      <c r="AW25" s="80"/>
      <c r="AX25" s="81"/>
      <c r="AY25" s="82"/>
      <c r="AZ25" s="79"/>
      <c r="BA25" s="80"/>
      <c r="BB25" s="81"/>
      <c r="BC25" s="82"/>
      <c r="BD25" s="79"/>
      <c r="BE25" s="80"/>
      <c r="BF25" s="81"/>
      <c r="BG25" s="82"/>
      <c r="BH25" s="79"/>
      <c r="BI25" s="80"/>
      <c r="BJ25" s="81"/>
      <c r="BK25" s="82"/>
    </row>
    <row r="26" spans="1:63" x14ac:dyDescent="0.25">
      <c r="A26" s="64" t="s">
        <v>31</v>
      </c>
      <c r="B26" s="70" t="s">
        <v>96</v>
      </c>
      <c r="C26" s="64" t="s">
        <v>67</v>
      </c>
      <c r="D26" s="79"/>
      <c r="E26" s="80"/>
      <c r="F26" s="81"/>
      <c r="G26" s="74"/>
      <c r="H26" s="79"/>
      <c r="I26" s="80"/>
      <c r="J26" s="81"/>
      <c r="K26" s="74"/>
      <c r="L26" s="79"/>
      <c r="M26" s="80"/>
      <c r="N26" s="81"/>
      <c r="O26" s="74"/>
      <c r="P26" s="79"/>
      <c r="Q26" s="80"/>
      <c r="R26" s="81"/>
      <c r="S26" s="74"/>
      <c r="T26" s="79"/>
      <c r="U26" s="80"/>
      <c r="V26" s="81"/>
      <c r="W26" s="74"/>
      <c r="X26" s="79"/>
      <c r="Y26" s="80"/>
      <c r="Z26" s="81"/>
      <c r="AA26" s="74"/>
      <c r="AB26" s="79"/>
      <c r="AC26" s="80"/>
      <c r="AD26" s="81"/>
      <c r="AE26" s="74"/>
      <c r="AF26" s="79"/>
      <c r="AG26" s="80"/>
      <c r="AH26" s="81"/>
      <c r="AI26" s="74"/>
      <c r="AJ26" s="79"/>
      <c r="AK26" s="80"/>
      <c r="AL26" s="81"/>
      <c r="AM26" s="74"/>
      <c r="AN26" s="79"/>
      <c r="AO26" s="80"/>
      <c r="AP26" s="81"/>
      <c r="AQ26" s="74"/>
      <c r="AR26" s="79"/>
      <c r="AS26" s="80"/>
      <c r="AT26" s="81"/>
      <c r="AU26" s="82"/>
      <c r="AV26" s="79"/>
      <c r="AW26" s="80"/>
      <c r="AX26" s="81"/>
      <c r="AY26" s="82"/>
      <c r="AZ26" s="79"/>
      <c r="BA26" s="80"/>
      <c r="BB26" s="81"/>
      <c r="BC26" s="82"/>
      <c r="BD26" s="79"/>
      <c r="BE26" s="80"/>
      <c r="BF26" s="81"/>
      <c r="BG26" s="82"/>
      <c r="BH26" s="79"/>
      <c r="BI26" s="80"/>
      <c r="BJ26" s="81"/>
      <c r="BK26" s="82"/>
    </row>
    <row r="27" spans="1:63" ht="28.5" x14ac:dyDescent="0.25">
      <c r="A27" s="85" t="s">
        <v>6</v>
      </c>
      <c r="B27" s="58" t="s">
        <v>97</v>
      </c>
      <c r="C27" s="64" t="s">
        <v>67</v>
      </c>
      <c r="D27" s="79">
        <f t="shared" ref="D27:AA27" si="74">D28+D29</f>
        <v>0</v>
      </c>
      <c r="E27" s="80">
        <f t="shared" si="74"/>
        <v>0</v>
      </c>
      <c r="F27" s="81">
        <f t="shared" si="74"/>
        <v>0</v>
      </c>
      <c r="G27" s="74">
        <f t="shared" si="74"/>
        <v>0</v>
      </c>
      <c r="H27" s="79">
        <f t="shared" ref="H27:W27" si="75">H28+H29</f>
        <v>0</v>
      </c>
      <c r="I27" s="80">
        <f t="shared" si="75"/>
        <v>0</v>
      </c>
      <c r="J27" s="81">
        <f t="shared" si="75"/>
        <v>0</v>
      </c>
      <c r="K27" s="74">
        <f t="shared" si="75"/>
        <v>0</v>
      </c>
      <c r="L27" s="79">
        <f t="shared" ref="L27:S27" si="76">L28+L29</f>
        <v>0</v>
      </c>
      <c r="M27" s="80">
        <f t="shared" si="76"/>
        <v>0</v>
      </c>
      <c r="N27" s="81">
        <f t="shared" si="76"/>
        <v>0</v>
      </c>
      <c r="O27" s="74">
        <f t="shared" si="76"/>
        <v>0</v>
      </c>
      <c r="P27" s="79">
        <f t="shared" si="76"/>
        <v>0</v>
      </c>
      <c r="Q27" s="80">
        <f t="shared" si="76"/>
        <v>0</v>
      </c>
      <c r="R27" s="81">
        <f t="shared" si="76"/>
        <v>0</v>
      </c>
      <c r="S27" s="74">
        <f t="shared" si="76"/>
        <v>0</v>
      </c>
      <c r="T27" s="79">
        <f t="shared" si="75"/>
        <v>0</v>
      </c>
      <c r="U27" s="80">
        <f t="shared" si="75"/>
        <v>0</v>
      </c>
      <c r="V27" s="81">
        <f t="shared" si="75"/>
        <v>0</v>
      </c>
      <c r="W27" s="74">
        <f t="shared" si="75"/>
        <v>0</v>
      </c>
      <c r="X27" s="79">
        <f t="shared" si="74"/>
        <v>0</v>
      </c>
      <c r="Y27" s="80">
        <f t="shared" si="74"/>
        <v>0</v>
      </c>
      <c r="Z27" s="81">
        <f t="shared" si="74"/>
        <v>0</v>
      </c>
      <c r="AA27" s="74">
        <f t="shared" si="74"/>
        <v>0</v>
      </c>
      <c r="AB27" s="79">
        <f t="shared" ref="AB27:AQ27" si="77">AB28+AB29</f>
        <v>0</v>
      </c>
      <c r="AC27" s="80">
        <f t="shared" si="77"/>
        <v>0</v>
      </c>
      <c r="AD27" s="81">
        <f t="shared" si="77"/>
        <v>0</v>
      </c>
      <c r="AE27" s="74">
        <f t="shared" si="77"/>
        <v>0</v>
      </c>
      <c r="AF27" s="79">
        <f t="shared" si="77"/>
        <v>0</v>
      </c>
      <c r="AG27" s="80">
        <f t="shared" si="77"/>
        <v>0</v>
      </c>
      <c r="AH27" s="81">
        <f t="shared" si="77"/>
        <v>0</v>
      </c>
      <c r="AI27" s="74">
        <f t="shared" si="77"/>
        <v>0</v>
      </c>
      <c r="AJ27" s="79">
        <f t="shared" si="77"/>
        <v>0</v>
      </c>
      <c r="AK27" s="80">
        <f t="shared" si="77"/>
        <v>0</v>
      </c>
      <c r="AL27" s="81">
        <f t="shared" si="77"/>
        <v>0</v>
      </c>
      <c r="AM27" s="74">
        <f t="shared" si="77"/>
        <v>0</v>
      </c>
      <c r="AN27" s="79">
        <f t="shared" si="77"/>
        <v>0</v>
      </c>
      <c r="AO27" s="80">
        <f t="shared" si="77"/>
        <v>0</v>
      </c>
      <c r="AP27" s="81">
        <f t="shared" si="77"/>
        <v>0</v>
      </c>
      <c r="AQ27" s="74">
        <f t="shared" si="77"/>
        <v>0</v>
      </c>
      <c r="AR27" s="79">
        <f t="shared" ref="AR27:AU27" si="78">AR28+AR29</f>
        <v>0</v>
      </c>
      <c r="AS27" s="80">
        <f t="shared" si="78"/>
        <v>0</v>
      </c>
      <c r="AT27" s="81">
        <f t="shared" si="78"/>
        <v>0</v>
      </c>
      <c r="AU27" s="82">
        <f t="shared" si="78"/>
        <v>0</v>
      </c>
      <c r="AV27" s="79">
        <f t="shared" ref="AV27:BK27" si="79">AV28+AV29</f>
        <v>0</v>
      </c>
      <c r="AW27" s="80">
        <f t="shared" si="79"/>
        <v>0</v>
      </c>
      <c r="AX27" s="81">
        <f t="shared" si="79"/>
        <v>0</v>
      </c>
      <c r="AY27" s="82">
        <f t="shared" si="79"/>
        <v>0</v>
      </c>
      <c r="AZ27" s="79">
        <f t="shared" si="79"/>
        <v>0</v>
      </c>
      <c r="BA27" s="80">
        <f t="shared" si="79"/>
        <v>0</v>
      </c>
      <c r="BB27" s="81">
        <f t="shared" si="79"/>
        <v>0</v>
      </c>
      <c r="BC27" s="82">
        <f t="shared" si="79"/>
        <v>0</v>
      </c>
      <c r="BD27" s="79">
        <f t="shared" si="79"/>
        <v>0</v>
      </c>
      <c r="BE27" s="80">
        <f t="shared" si="79"/>
        <v>0</v>
      </c>
      <c r="BF27" s="81">
        <f t="shared" si="79"/>
        <v>0</v>
      </c>
      <c r="BG27" s="82">
        <f t="shared" si="79"/>
        <v>0</v>
      </c>
      <c r="BH27" s="79">
        <f t="shared" si="79"/>
        <v>0</v>
      </c>
      <c r="BI27" s="80">
        <f t="shared" si="79"/>
        <v>0</v>
      </c>
      <c r="BJ27" s="81">
        <f t="shared" si="79"/>
        <v>0</v>
      </c>
      <c r="BK27" s="82">
        <f t="shared" si="79"/>
        <v>0</v>
      </c>
    </row>
    <row r="28" spans="1:63" x14ac:dyDescent="0.25">
      <c r="A28" s="64" t="s">
        <v>98</v>
      </c>
      <c r="B28" s="70" t="s">
        <v>99</v>
      </c>
      <c r="C28" s="64" t="s">
        <v>67</v>
      </c>
      <c r="D28" s="79"/>
      <c r="E28" s="80"/>
      <c r="F28" s="81"/>
      <c r="G28" s="74"/>
      <c r="H28" s="79"/>
      <c r="I28" s="80"/>
      <c r="J28" s="81"/>
      <c r="K28" s="74"/>
      <c r="L28" s="79"/>
      <c r="M28" s="80"/>
      <c r="N28" s="81"/>
      <c r="O28" s="74"/>
      <c r="P28" s="79"/>
      <c r="Q28" s="80"/>
      <c r="R28" s="81"/>
      <c r="S28" s="74"/>
      <c r="T28" s="79"/>
      <c r="U28" s="80"/>
      <c r="V28" s="81"/>
      <c r="W28" s="74"/>
      <c r="X28" s="79"/>
      <c r="Y28" s="80"/>
      <c r="Z28" s="81"/>
      <c r="AA28" s="74"/>
      <c r="AB28" s="79"/>
      <c r="AC28" s="80"/>
      <c r="AD28" s="81"/>
      <c r="AE28" s="74"/>
      <c r="AF28" s="79"/>
      <c r="AG28" s="80"/>
      <c r="AH28" s="81"/>
      <c r="AI28" s="74"/>
      <c r="AJ28" s="79"/>
      <c r="AK28" s="80"/>
      <c r="AL28" s="81"/>
      <c r="AM28" s="74"/>
      <c r="AN28" s="79"/>
      <c r="AO28" s="80"/>
      <c r="AP28" s="81"/>
      <c r="AQ28" s="74"/>
      <c r="AR28" s="79"/>
      <c r="AS28" s="80"/>
      <c r="AT28" s="81"/>
      <c r="AU28" s="82"/>
      <c r="AV28" s="79"/>
      <c r="AW28" s="80"/>
      <c r="AX28" s="81"/>
      <c r="AY28" s="82"/>
      <c r="AZ28" s="79"/>
      <c r="BA28" s="80"/>
      <c r="BB28" s="81"/>
      <c r="BC28" s="82"/>
      <c r="BD28" s="79"/>
      <c r="BE28" s="80"/>
      <c r="BF28" s="81"/>
      <c r="BG28" s="82"/>
      <c r="BH28" s="79"/>
      <c r="BI28" s="80"/>
      <c r="BJ28" s="81"/>
      <c r="BK28" s="82"/>
    </row>
    <row r="29" spans="1:63" ht="30" x14ac:dyDescent="0.25">
      <c r="A29" s="64" t="s">
        <v>100</v>
      </c>
      <c r="B29" s="70" t="s">
        <v>101</v>
      </c>
      <c r="C29" s="64" t="s">
        <v>67</v>
      </c>
      <c r="D29" s="79"/>
      <c r="E29" s="80"/>
      <c r="F29" s="81"/>
      <c r="G29" s="74"/>
      <c r="H29" s="79"/>
      <c r="I29" s="80"/>
      <c r="J29" s="81"/>
      <c r="K29" s="74"/>
      <c r="L29" s="79"/>
      <c r="M29" s="80"/>
      <c r="N29" s="81"/>
      <c r="O29" s="74"/>
      <c r="P29" s="79"/>
      <c r="Q29" s="80"/>
      <c r="R29" s="81"/>
      <c r="S29" s="74"/>
      <c r="T29" s="79"/>
      <c r="U29" s="80"/>
      <c r="V29" s="81"/>
      <c r="W29" s="74"/>
      <c r="X29" s="79"/>
      <c r="Y29" s="80"/>
      <c r="Z29" s="81"/>
      <c r="AA29" s="74"/>
      <c r="AB29" s="79"/>
      <c r="AC29" s="80"/>
      <c r="AD29" s="81"/>
      <c r="AE29" s="74"/>
      <c r="AF29" s="79"/>
      <c r="AG29" s="80"/>
      <c r="AH29" s="81"/>
      <c r="AI29" s="74"/>
      <c r="AJ29" s="79"/>
      <c r="AK29" s="80"/>
      <c r="AL29" s="81"/>
      <c r="AM29" s="74"/>
      <c r="AN29" s="79"/>
      <c r="AO29" s="80"/>
      <c r="AP29" s="81"/>
      <c r="AQ29" s="74"/>
      <c r="AR29" s="79"/>
      <c r="AS29" s="80"/>
      <c r="AT29" s="81"/>
      <c r="AU29" s="82"/>
      <c r="AV29" s="79"/>
      <c r="AW29" s="80"/>
      <c r="AX29" s="81"/>
      <c r="AY29" s="82"/>
      <c r="AZ29" s="79"/>
      <c r="BA29" s="80"/>
      <c r="BB29" s="81"/>
      <c r="BC29" s="82"/>
      <c r="BD29" s="79"/>
      <c r="BE29" s="80"/>
      <c r="BF29" s="81"/>
      <c r="BG29" s="82"/>
      <c r="BH29" s="79"/>
      <c r="BI29" s="80"/>
      <c r="BJ29" s="81"/>
      <c r="BK29" s="82"/>
    </row>
    <row r="30" spans="1:63" ht="28.5" x14ac:dyDescent="0.25">
      <c r="A30" s="85" t="s">
        <v>102</v>
      </c>
      <c r="B30" s="58" t="s">
        <v>103</v>
      </c>
      <c r="C30" s="64" t="s">
        <v>67</v>
      </c>
      <c r="D30" s="79"/>
      <c r="E30" s="80"/>
      <c r="F30" s="81"/>
      <c r="G30" s="74"/>
      <c r="H30" s="79"/>
      <c r="I30" s="80"/>
      <c r="J30" s="81"/>
      <c r="K30" s="74"/>
      <c r="L30" s="79"/>
      <c r="M30" s="80"/>
      <c r="N30" s="81"/>
      <c r="O30" s="74"/>
      <c r="P30" s="79"/>
      <c r="Q30" s="80"/>
      <c r="R30" s="81"/>
      <c r="S30" s="74"/>
      <c r="T30" s="79"/>
      <c r="U30" s="80"/>
      <c r="V30" s="81"/>
      <c r="W30" s="74"/>
      <c r="X30" s="79"/>
      <c r="Y30" s="80"/>
      <c r="Z30" s="81"/>
      <c r="AA30" s="74"/>
      <c r="AB30" s="79"/>
      <c r="AC30" s="80"/>
      <c r="AD30" s="81"/>
      <c r="AE30" s="74"/>
      <c r="AF30" s="79"/>
      <c r="AG30" s="80"/>
      <c r="AH30" s="81"/>
      <c r="AI30" s="74"/>
      <c r="AJ30" s="79"/>
      <c r="AK30" s="80"/>
      <c r="AL30" s="81"/>
      <c r="AM30" s="74"/>
      <c r="AN30" s="79"/>
      <c r="AO30" s="80"/>
      <c r="AP30" s="81"/>
      <c r="AQ30" s="74"/>
      <c r="AR30" s="79"/>
      <c r="AS30" s="80"/>
      <c r="AT30" s="81"/>
      <c r="AU30" s="82"/>
      <c r="AV30" s="79"/>
      <c r="AW30" s="80"/>
      <c r="AX30" s="81"/>
      <c r="AY30" s="82"/>
      <c r="AZ30" s="79"/>
      <c r="BA30" s="80"/>
      <c r="BB30" s="81"/>
      <c r="BC30" s="82"/>
      <c r="BD30" s="79"/>
      <c r="BE30" s="80"/>
      <c r="BF30" s="81"/>
      <c r="BG30" s="82"/>
      <c r="BH30" s="79"/>
      <c r="BI30" s="80"/>
      <c r="BJ30" s="81"/>
      <c r="BK30" s="82"/>
    </row>
    <row r="31" spans="1:63" x14ac:dyDescent="0.25">
      <c r="A31" s="86" t="s">
        <v>104</v>
      </c>
      <c r="B31" s="87" t="s">
        <v>105</v>
      </c>
      <c r="C31" s="88" t="s">
        <v>67</v>
      </c>
      <c r="D31" s="89">
        <f t="shared" ref="D31:AI31" si="80">D9</f>
        <v>168907.65600000002</v>
      </c>
      <c r="E31" s="91">
        <f t="shared" si="80"/>
        <v>90034.314762000009</v>
      </c>
      <c r="F31" s="92">
        <f t="shared" si="80"/>
        <v>89772.616915999999</v>
      </c>
      <c r="G31" s="112">
        <f t="shared" si="80"/>
        <v>179806.93167800002</v>
      </c>
      <c r="H31" s="89">
        <f t="shared" si="80"/>
        <v>168907.65600000002</v>
      </c>
      <c r="I31" s="91">
        <f t="shared" si="80"/>
        <v>0</v>
      </c>
      <c r="J31" s="92">
        <f t="shared" si="80"/>
        <v>0</v>
      </c>
      <c r="K31" s="112">
        <f t="shared" si="80"/>
        <v>0</v>
      </c>
      <c r="L31" s="89">
        <f t="shared" si="80"/>
        <v>168907.65600000002</v>
      </c>
      <c r="M31" s="91">
        <f t="shared" si="80"/>
        <v>0</v>
      </c>
      <c r="N31" s="92">
        <f t="shared" si="80"/>
        <v>0</v>
      </c>
      <c r="O31" s="112">
        <f t="shared" si="80"/>
        <v>0</v>
      </c>
      <c r="P31" s="89">
        <f t="shared" si="80"/>
        <v>168907.65600000002</v>
      </c>
      <c r="Q31" s="91">
        <f t="shared" si="80"/>
        <v>0</v>
      </c>
      <c r="R31" s="92">
        <f t="shared" si="80"/>
        <v>0</v>
      </c>
      <c r="S31" s="112">
        <f t="shared" si="80"/>
        <v>0</v>
      </c>
      <c r="T31" s="89">
        <f t="shared" si="80"/>
        <v>168907.65600000002</v>
      </c>
      <c r="U31" s="91">
        <f t="shared" si="80"/>
        <v>0</v>
      </c>
      <c r="V31" s="92">
        <f t="shared" si="80"/>
        <v>0</v>
      </c>
      <c r="W31" s="112">
        <f t="shared" si="80"/>
        <v>0</v>
      </c>
      <c r="X31" s="89">
        <f t="shared" si="80"/>
        <v>114517.738</v>
      </c>
      <c r="Y31" s="91">
        <f t="shared" si="80"/>
        <v>54666.340271000001</v>
      </c>
      <c r="Z31" s="92">
        <f t="shared" si="80"/>
        <v>53707.993125000001</v>
      </c>
      <c r="AA31" s="112">
        <f t="shared" si="80"/>
        <v>108374.333396</v>
      </c>
      <c r="AB31" s="89">
        <f t="shared" si="80"/>
        <v>114517.738</v>
      </c>
      <c r="AC31" s="91">
        <f t="shared" si="80"/>
        <v>0</v>
      </c>
      <c r="AD31" s="92">
        <f t="shared" si="80"/>
        <v>0</v>
      </c>
      <c r="AE31" s="112">
        <f t="shared" si="80"/>
        <v>0</v>
      </c>
      <c r="AF31" s="89">
        <f t="shared" si="80"/>
        <v>114517.738</v>
      </c>
      <c r="AG31" s="91">
        <f t="shared" si="80"/>
        <v>0</v>
      </c>
      <c r="AH31" s="92">
        <f t="shared" si="80"/>
        <v>0</v>
      </c>
      <c r="AI31" s="112">
        <f t="shared" si="80"/>
        <v>0</v>
      </c>
      <c r="AJ31" s="89">
        <f t="shared" ref="AJ31:BK31" si="81">AJ9</f>
        <v>114517.738</v>
      </c>
      <c r="AK31" s="91">
        <f t="shared" si="81"/>
        <v>0</v>
      </c>
      <c r="AL31" s="92">
        <f t="shared" si="81"/>
        <v>0</v>
      </c>
      <c r="AM31" s="112">
        <f t="shared" si="81"/>
        <v>0</v>
      </c>
      <c r="AN31" s="89">
        <f t="shared" si="81"/>
        <v>114517.738</v>
      </c>
      <c r="AO31" s="91">
        <f t="shared" si="81"/>
        <v>0</v>
      </c>
      <c r="AP31" s="92">
        <f t="shared" si="81"/>
        <v>0</v>
      </c>
      <c r="AQ31" s="112">
        <f t="shared" si="81"/>
        <v>0</v>
      </c>
      <c r="AR31" s="89">
        <f t="shared" si="81"/>
        <v>130845.319</v>
      </c>
      <c r="AS31" s="91">
        <f t="shared" si="81"/>
        <v>60637.818837999999</v>
      </c>
      <c r="AT31" s="92">
        <f t="shared" si="81"/>
        <v>52001.864224000004</v>
      </c>
      <c r="AU31" s="93">
        <f t="shared" si="81"/>
        <v>112639.683062</v>
      </c>
      <c r="AV31" s="89">
        <f t="shared" si="81"/>
        <v>130845.319</v>
      </c>
      <c r="AW31" s="91">
        <f t="shared" si="81"/>
        <v>0</v>
      </c>
      <c r="AX31" s="92">
        <f t="shared" si="81"/>
        <v>0</v>
      </c>
      <c r="AY31" s="93">
        <f t="shared" si="81"/>
        <v>0</v>
      </c>
      <c r="AZ31" s="89">
        <f t="shared" si="81"/>
        <v>130845.319</v>
      </c>
      <c r="BA31" s="91">
        <f t="shared" si="81"/>
        <v>0</v>
      </c>
      <c r="BB31" s="92">
        <f t="shared" si="81"/>
        <v>0</v>
      </c>
      <c r="BC31" s="93">
        <f t="shared" si="81"/>
        <v>0</v>
      </c>
      <c r="BD31" s="89">
        <f t="shared" si="81"/>
        <v>130845.319</v>
      </c>
      <c r="BE31" s="91">
        <f t="shared" si="81"/>
        <v>0</v>
      </c>
      <c r="BF31" s="92">
        <f t="shared" si="81"/>
        <v>0</v>
      </c>
      <c r="BG31" s="93">
        <f t="shared" si="81"/>
        <v>0</v>
      </c>
      <c r="BH31" s="89">
        <f t="shared" si="81"/>
        <v>130845.319</v>
      </c>
      <c r="BI31" s="91">
        <f t="shared" si="81"/>
        <v>0</v>
      </c>
      <c r="BJ31" s="92">
        <f t="shared" si="81"/>
        <v>0</v>
      </c>
      <c r="BK31" s="93">
        <f t="shared" si="81"/>
        <v>0</v>
      </c>
    </row>
    <row r="32" spans="1:63" x14ac:dyDescent="0.25">
      <c r="D32" s="180"/>
      <c r="E32" s="191"/>
      <c r="F32" s="191"/>
      <c r="G32" s="191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X32" s="191"/>
      <c r="Y32" s="191"/>
      <c r="Z32" s="191"/>
      <c r="AA32" s="191"/>
      <c r="AE32" s="115"/>
      <c r="AF32" s="115"/>
      <c r="AG32" s="115"/>
      <c r="AH32" s="115"/>
      <c r="AI32" s="115"/>
      <c r="AJ32" s="115"/>
      <c r="AK32" s="115"/>
      <c r="AL32" s="115"/>
      <c r="AM32" s="115"/>
      <c r="AR32" s="191"/>
      <c r="AS32" s="191"/>
      <c r="AT32" s="191"/>
      <c r="AU32" s="191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7:47" x14ac:dyDescent="0.25">
      <c r="G33" s="94"/>
      <c r="AA33" s="95"/>
      <c r="AS33" s="94"/>
      <c r="AT33" s="94"/>
      <c r="AU33" s="94"/>
    </row>
  </sheetData>
  <mergeCells count="40">
    <mergeCell ref="BH4:BK4"/>
    <mergeCell ref="BI5:BK5"/>
    <mergeCell ref="AN4:AQ4"/>
    <mergeCell ref="AO5:AQ5"/>
    <mergeCell ref="H4:K4"/>
    <mergeCell ref="I5:K5"/>
    <mergeCell ref="T4:W4"/>
    <mergeCell ref="U5:W5"/>
    <mergeCell ref="AR4:AU4"/>
    <mergeCell ref="AS5:AU5"/>
    <mergeCell ref="AG5:AI5"/>
    <mergeCell ref="AK5:AM5"/>
    <mergeCell ref="AZ4:BC4"/>
    <mergeCell ref="BD4:BG4"/>
    <mergeCell ref="BA5:BC5"/>
    <mergeCell ref="BE5:BG5"/>
    <mergeCell ref="A1:AN1"/>
    <mergeCell ref="A2:A5"/>
    <mergeCell ref="B2:B5"/>
    <mergeCell ref="C2:C5"/>
    <mergeCell ref="D4:G4"/>
    <mergeCell ref="X4:AA4"/>
    <mergeCell ref="E5:G5"/>
    <mergeCell ref="Y5:AA5"/>
    <mergeCell ref="AB4:AE4"/>
    <mergeCell ref="AC5:AE5"/>
    <mergeCell ref="L4:O4"/>
    <mergeCell ref="M5:O5"/>
    <mergeCell ref="P4:S4"/>
    <mergeCell ref="Q5:S5"/>
    <mergeCell ref="AF4:AI4"/>
    <mergeCell ref="AJ4:AM4"/>
    <mergeCell ref="AV4:AY4"/>
    <mergeCell ref="AW5:AY5"/>
    <mergeCell ref="AR3:AU3"/>
    <mergeCell ref="D2:G2"/>
    <mergeCell ref="X2:AA2"/>
    <mergeCell ref="AR2:AU2"/>
    <mergeCell ref="D3:G3"/>
    <mergeCell ref="X3:AA3"/>
  </mergeCells>
  <printOptions horizontalCentered="1"/>
  <pageMargins left="0.39370078740157483" right="0.39370078740157483" top="1.1811023622047245" bottom="0.39370078740157483" header="0" footer="0"/>
  <pageSetup paperSize="9" scale="80" fitToWidth="2" orientation="landscape" r:id="rId1"/>
  <colBreaks count="2" manualBreakCount="2">
    <brk id="23" max="1048575" man="1"/>
    <brk id="4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B1" zoomScale="80" zoomScaleNormal="80" workbookViewId="0">
      <selection activeCell="I17" sqref="I17"/>
    </sheetView>
  </sheetViews>
  <sheetFormatPr defaultColWidth="9.140625" defaultRowHeight="15.75" x14ac:dyDescent="0.25"/>
  <cols>
    <col min="1" max="1" width="3.7109375" style="206" hidden="1" customWidth="1"/>
    <col min="2" max="2" width="7.42578125" style="206" customWidth="1"/>
    <col min="3" max="3" width="53" style="206" customWidth="1"/>
    <col min="4" max="4" width="14.7109375" style="206" customWidth="1"/>
    <col min="5" max="5" width="24.42578125" style="206" customWidth="1"/>
    <col min="6" max="6" width="40.7109375" style="206" customWidth="1"/>
    <col min="7" max="7" width="14.5703125" style="206" customWidth="1"/>
    <col min="8" max="8" width="18" style="206" customWidth="1"/>
    <col min="9" max="9" width="13" style="206" customWidth="1"/>
    <col min="10" max="10" width="32.7109375" style="206" customWidth="1"/>
    <col min="11" max="16384" width="9.140625" style="206"/>
  </cols>
  <sheetData>
    <row r="1" spans="2:10" ht="36.75" customHeight="1" x14ac:dyDescent="0.25">
      <c r="B1" s="252" t="s">
        <v>109</v>
      </c>
      <c r="C1" s="252"/>
      <c r="D1" s="252"/>
      <c r="E1" s="252"/>
      <c r="F1" s="252"/>
      <c r="G1" s="252"/>
      <c r="H1" s="252"/>
      <c r="I1" s="252"/>
      <c r="J1" s="252"/>
    </row>
    <row r="2" spans="2:10" ht="13.5" customHeight="1" x14ac:dyDescent="0.25">
      <c r="B2" s="261"/>
      <c r="C2" s="261"/>
      <c r="D2" s="261"/>
      <c r="F2" s="261"/>
      <c r="G2" s="261"/>
    </row>
    <row r="3" spans="2:10" ht="26.25" customHeight="1" x14ac:dyDescent="0.25">
      <c r="B3" s="254" t="s">
        <v>110</v>
      </c>
      <c r="C3" s="254"/>
      <c r="D3" s="254"/>
      <c r="E3" s="254"/>
      <c r="F3" s="254"/>
      <c r="G3" s="254"/>
      <c r="H3" s="254"/>
    </row>
    <row r="4" spans="2:10" ht="18" customHeight="1" x14ac:dyDescent="0.25">
      <c r="B4" s="255" t="s">
        <v>11</v>
      </c>
      <c r="C4" s="257" t="s">
        <v>111</v>
      </c>
      <c r="D4" s="257"/>
      <c r="E4" s="257"/>
      <c r="F4" s="258" t="s">
        <v>112</v>
      </c>
      <c r="G4" s="257"/>
      <c r="H4" s="257"/>
      <c r="I4" s="249" t="s">
        <v>143</v>
      </c>
      <c r="J4" s="249" t="s">
        <v>147</v>
      </c>
    </row>
    <row r="5" spans="2:10" ht="78.75" customHeight="1" x14ac:dyDescent="0.25">
      <c r="B5" s="256"/>
      <c r="C5" s="196" t="s">
        <v>12</v>
      </c>
      <c r="D5" s="198" t="s">
        <v>0</v>
      </c>
      <c r="E5" s="197" t="s">
        <v>13</v>
      </c>
      <c r="F5" s="195" t="s">
        <v>12</v>
      </c>
      <c r="G5" s="198" t="s">
        <v>0</v>
      </c>
      <c r="H5" s="197" t="s">
        <v>113</v>
      </c>
      <c r="I5" s="249"/>
      <c r="J5" s="249"/>
    </row>
    <row r="6" spans="2:10" x14ac:dyDescent="0.25">
      <c r="B6" s="198">
        <v>1</v>
      </c>
      <c r="C6" s="198">
        <v>2</v>
      </c>
      <c r="D6" s="198">
        <v>3</v>
      </c>
      <c r="E6" s="197">
        <v>4</v>
      </c>
      <c r="F6" s="198">
        <v>5</v>
      </c>
      <c r="G6" s="198">
        <v>6</v>
      </c>
      <c r="H6" s="197">
        <v>7</v>
      </c>
      <c r="I6" s="130">
        <v>8</v>
      </c>
      <c r="J6" s="130">
        <v>9</v>
      </c>
    </row>
    <row r="7" spans="2:10" x14ac:dyDescent="0.25">
      <c r="B7" s="128" t="s">
        <v>4</v>
      </c>
      <c r="C7" s="204" t="s">
        <v>7</v>
      </c>
      <c r="D7" s="129"/>
      <c r="E7" s="200"/>
      <c r="F7" s="202"/>
      <c r="G7" s="131"/>
      <c r="H7" s="200"/>
      <c r="I7" s="207"/>
      <c r="J7" s="208"/>
    </row>
    <row r="8" spans="2:10" ht="33.75" customHeight="1" x14ac:dyDescent="0.25">
      <c r="B8" s="26" t="s">
        <v>65</v>
      </c>
      <c r="C8" s="205" t="s">
        <v>141</v>
      </c>
      <c r="D8" s="259" t="s">
        <v>136</v>
      </c>
      <c r="E8" s="201">
        <v>5228</v>
      </c>
      <c r="F8" s="203"/>
      <c r="G8" s="132"/>
      <c r="H8" s="201"/>
      <c r="I8" s="213">
        <f>H8-E8</f>
        <v>-5228</v>
      </c>
      <c r="J8" s="262" t="s">
        <v>158</v>
      </c>
    </row>
    <row r="9" spans="2:10" ht="36" customHeight="1" x14ac:dyDescent="0.25">
      <c r="B9" s="26" t="s">
        <v>72</v>
      </c>
      <c r="C9" s="205" t="s">
        <v>142</v>
      </c>
      <c r="D9" s="260"/>
      <c r="E9" s="201">
        <v>3263</v>
      </c>
      <c r="F9" s="203"/>
      <c r="G9" s="132"/>
      <c r="H9" s="201"/>
      <c r="I9" s="213">
        <f>H9-E9</f>
        <v>-3263</v>
      </c>
      <c r="J9" s="263"/>
    </row>
    <row r="10" spans="2:10" x14ac:dyDescent="0.25">
      <c r="B10" s="198" t="s">
        <v>14</v>
      </c>
      <c r="C10" s="250"/>
      <c r="D10" s="251"/>
      <c r="E10" s="214">
        <f>SUM(E8:E9)</f>
        <v>8491</v>
      </c>
      <c r="F10" s="250"/>
      <c r="G10" s="251"/>
      <c r="H10" s="214">
        <f>SUM(H8:H9)</f>
        <v>0</v>
      </c>
      <c r="I10" s="214">
        <f>SUM(I8:I9)</f>
        <v>-8491</v>
      </c>
      <c r="J10" s="210"/>
    </row>
    <row r="11" spans="2:10" x14ac:dyDescent="0.25">
      <c r="B11" s="7"/>
      <c r="C11" s="8"/>
      <c r="D11" s="9"/>
      <c r="F11" s="8"/>
      <c r="G11" s="9"/>
    </row>
    <row r="12" spans="2:10" ht="19.5" customHeight="1" x14ac:dyDescent="0.25">
      <c r="B12" s="253" t="s">
        <v>114</v>
      </c>
      <c r="C12" s="253"/>
      <c r="D12" s="253"/>
      <c r="E12" s="253"/>
      <c r="F12" s="253"/>
      <c r="G12" s="253"/>
      <c r="H12" s="253"/>
    </row>
    <row r="13" spans="2:10" ht="18" customHeight="1" x14ac:dyDescent="0.25">
      <c r="B13" s="255" t="s">
        <v>11</v>
      </c>
      <c r="C13" s="257" t="s">
        <v>111</v>
      </c>
      <c r="D13" s="257"/>
      <c r="E13" s="257"/>
      <c r="F13" s="258" t="s">
        <v>112</v>
      </c>
      <c r="G13" s="257"/>
      <c r="H13" s="257"/>
      <c r="I13" s="249" t="s">
        <v>143</v>
      </c>
      <c r="J13" s="249" t="s">
        <v>147</v>
      </c>
    </row>
    <row r="14" spans="2:10" ht="69.75" customHeight="1" x14ac:dyDescent="0.25">
      <c r="B14" s="256"/>
      <c r="C14" s="196" t="s">
        <v>12</v>
      </c>
      <c r="D14" s="198" t="s">
        <v>0</v>
      </c>
      <c r="E14" s="197" t="s">
        <v>13</v>
      </c>
      <c r="F14" s="195" t="s">
        <v>12</v>
      </c>
      <c r="G14" s="198" t="s">
        <v>0</v>
      </c>
      <c r="H14" s="197" t="s">
        <v>113</v>
      </c>
      <c r="I14" s="249"/>
      <c r="J14" s="249"/>
    </row>
    <row r="15" spans="2:10" x14ac:dyDescent="0.25">
      <c r="B15" s="198">
        <v>1</v>
      </c>
      <c r="C15" s="198">
        <v>2</v>
      </c>
      <c r="D15" s="198">
        <v>3</v>
      </c>
      <c r="E15" s="197">
        <v>4</v>
      </c>
      <c r="F15" s="198">
        <v>5</v>
      </c>
      <c r="G15" s="198">
        <v>6</v>
      </c>
      <c r="H15" s="197">
        <v>7</v>
      </c>
      <c r="I15" s="130">
        <v>8</v>
      </c>
      <c r="J15" s="130">
        <v>9</v>
      </c>
    </row>
    <row r="16" spans="2:10" x14ac:dyDescent="0.25">
      <c r="B16" s="10" t="s">
        <v>4</v>
      </c>
      <c r="C16" s="199"/>
      <c r="D16" s="12"/>
      <c r="E16" s="211"/>
      <c r="F16" s="199"/>
      <c r="G16" s="12"/>
      <c r="H16" s="211"/>
      <c r="I16" s="209"/>
      <c r="J16" s="209"/>
    </row>
    <row r="17" spans="2:10" x14ac:dyDescent="0.25">
      <c r="B17" s="11" t="s">
        <v>14</v>
      </c>
      <c r="C17" s="199"/>
      <c r="D17" s="13"/>
      <c r="E17" s="211"/>
      <c r="F17" s="199"/>
      <c r="G17" s="13"/>
      <c r="H17" s="211"/>
      <c r="I17" s="209"/>
      <c r="J17" s="209"/>
    </row>
    <row r="18" spans="2:10" ht="18" customHeight="1" x14ac:dyDescent="0.25">
      <c r="B18" s="264" t="s">
        <v>27</v>
      </c>
      <c r="C18" s="264"/>
      <c r="D18" s="264"/>
      <c r="E18" s="264"/>
      <c r="F18" s="264"/>
      <c r="G18" s="264"/>
      <c r="H18" s="264"/>
    </row>
    <row r="19" spans="2:10" ht="10.5" customHeight="1" x14ac:dyDescent="0.25">
      <c r="B19" s="14"/>
      <c r="C19" s="14"/>
      <c r="D19" s="14"/>
      <c r="F19" s="14"/>
      <c r="G19" s="14"/>
    </row>
    <row r="20" spans="2:10" ht="18.75" customHeight="1" x14ac:dyDescent="0.25">
      <c r="B20" s="254" t="s">
        <v>115</v>
      </c>
      <c r="C20" s="254"/>
      <c r="D20" s="254"/>
      <c r="E20" s="254"/>
      <c r="F20" s="254"/>
      <c r="G20" s="254"/>
      <c r="H20" s="254"/>
    </row>
    <row r="21" spans="2:10" ht="18.75" customHeight="1" x14ac:dyDescent="0.25">
      <c r="B21" s="255" t="s">
        <v>11</v>
      </c>
      <c r="C21" s="257" t="s">
        <v>111</v>
      </c>
      <c r="D21" s="257"/>
      <c r="E21" s="257"/>
      <c r="F21" s="258" t="s">
        <v>112</v>
      </c>
      <c r="G21" s="257"/>
      <c r="H21" s="257"/>
      <c r="I21" s="249" t="s">
        <v>143</v>
      </c>
      <c r="J21" s="249" t="s">
        <v>147</v>
      </c>
    </row>
    <row r="22" spans="2:10" ht="86.25" customHeight="1" x14ac:dyDescent="0.25">
      <c r="B22" s="256"/>
      <c r="C22" s="196" t="s">
        <v>12</v>
      </c>
      <c r="D22" s="198" t="s">
        <v>0</v>
      </c>
      <c r="E22" s="197" t="s">
        <v>13</v>
      </c>
      <c r="F22" s="195" t="s">
        <v>12</v>
      </c>
      <c r="G22" s="198" t="s">
        <v>0</v>
      </c>
      <c r="H22" s="197" t="s">
        <v>113</v>
      </c>
      <c r="I22" s="249"/>
      <c r="J22" s="249"/>
    </row>
    <row r="23" spans="2:10" x14ac:dyDescent="0.25">
      <c r="B23" s="198">
        <v>1</v>
      </c>
      <c r="C23" s="198">
        <v>2</v>
      </c>
      <c r="D23" s="198">
        <v>3</v>
      </c>
      <c r="E23" s="197">
        <v>4</v>
      </c>
      <c r="F23" s="198">
        <v>5</v>
      </c>
      <c r="G23" s="198">
        <v>6</v>
      </c>
      <c r="H23" s="197">
        <v>7</v>
      </c>
      <c r="I23" s="130">
        <v>8</v>
      </c>
      <c r="J23" s="130">
        <v>9</v>
      </c>
    </row>
    <row r="24" spans="2:10" x14ac:dyDescent="0.25">
      <c r="B24" s="10" t="s">
        <v>4</v>
      </c>
      <c r="C24" s="199"/>
      <c r="D24" s="12"/>
      <c r="E24" s="211"/>
      <c r="F24" s="199"/>
      <c r="G24" s="12"/>
      <c r="H24" s="211"/>
      <c r="I24" s="209"/>
      <c r="J24" s="209"/>
    </row>
    <row r="25" spans="2:10" x14ac:dyDescent="0.25">
      <c r="B25" s="11" t="s">
        <v>14</v>
      </c>
      <c r="C25" s="199"/>
      <c r="D25" s="13"/>
      <c r="E25" s="211"/>
      <c r="F25" s="199"/>
      <c r="G25" s="13"/>
      <c r="H25" s="211"/>
      <c r="I25" s="209"/>
      <c r="J25" s="209"/>
    </row>
    <row r="26" spans="2:10" ht="18" customHeight="1" x14ac:dyDescent="0.25">
      <c r="B26" s="264" t="s">
        <v>28</v>
      </c>
      <c r="C26" s="264"/>
      <c r="D26" s="264"/>
      <c r="E26" s="264"/>
      <c r="F26" s="264"/>
      <c r="G26" s="264"/>
      <c r="H26" s="264"/>
    </row>
    <row r="27" spans="2:10" ht="10.5" customHeight="1" x14ac:dyDescent="0.25">
      <c r="B27" s="7"/>
      <c r="C27" s="8"/>
      <c r="D27" s="9"/>
      <c r="F27" s="8"/>
      <c r="G27" s="9"/>
    </row>
    <row r="28" spans="2:10" x14ac:dyDescent="0.25">
      <c r="D28" s="212"/>
      <c r="E28" s="212"/>
    </row>
    <row r="29" spans="2:10" x14ac:dyDescent="0.25">
      <c r="D29" s="212"/>
      <c r="E29" s="212"/>
    </row>
    <row r="30" spans="2:10" x14ac:dyDescent="0.25">
      <c r="D30" s="212"/>
      <c r="E30" s="212"/>
    </row>
  </sheetData>
  <mergeCells count="29">
    <mergeCell ref="B26:H26"/>
    <mergeCell ref="F21:H21"/>
    <mergeCell ref="F20:H20"/>
    <mergeCell ref="B18:H18"/>
    <mergeCell ref="I13:I14"/>
    <mergeCell ref="J13:J14"/>
    <mergeCell ref="I21:I22"/>
    <mergeCell ref="J21:J22"/>
    <mergeCell ref="B3:H3"/>
    <mergeCell ref="C4:E4"/>
    <mergeCell ref="F4:H4"/>
    <mergeCell ref="B4:B5"/>
    <mergeCell ref="J8:J9"/>
    <mergeCell ref="B20:E20"/>
    <mergeCell ref="B21:B22"/>
    <mergeCell ref="C21:E21"/>
    <mergeCell ref="F13:H13"/>
    <mergeCell ref="B12:E12"/>
    <mergeCell ref="B13:B14"/>
    <mergeCell ref="C13:E13"/>
    <mergeCell ref="I4:I5"/>
    <mergeCell ref="C10:D10"/>
    <mergeCell ref="B1:J1"/>
    <mergeCell ref="F10:G10"/>
    <mergeCell ref="F12:H12"/>
    <mergeCell ref="D8:D9"/>
    <mergeCell ref="J4:J5"/>
    <mergeCell ref="F2:G2"/>
    <mergeCell ref="B2:D2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B1" zoomScaleNormal="100" workbookViewId="0">
      <selection activeCell="H8" sqref="H8"/>
    </sheetView>
  </sheetViews>
  <sheetFormatPr defaultColWidth="9.140625" defaultRowHeight="15.75" x14ac:dyDescent="0.25"/>
  <cols>
    <col min="1" max="1" width="3.7109375" style="6" hidden="1" customWidth="1"/>
    <col min="2" max="2" width="7.42578125" style="6" customWidth="1"/>
    <col min="3" max="3" width="38.5703125" style="6" customWidth="1"/>
    <col min="4" max="4" width="12.5703125" style="6" customWidth="1"/>
    <col min="5" max="5" width="14.7109375" style="6" customWidth="1"/>
    <col min="6" max="6" width="36" style="6" customWidth="1"/>
    <col min="7" max="7" width="11.140625" style="6" customWidth="1"/>
    <col min="8" max="8" width="14.5703125" style="6" customWidth="1"/>
    <col min="9" max="16384" width="9.140625" style="6"/>
  </cols>
  <sheetData>
    <row r="1" spans="2:8" ht="17.25" customHeight="1" x14ac:dyDescent="0.25">
      <c r="B1" s="265" t="s">
        <v>116</v>
      </c>
      <c r="C1" s="265"/>
      <c r="D1" s="265"/>
      <c r="E1" s="265"/>
      <c r="F1" s="265"/>
      <c r="G1" s="265"/>
      <c r="H1" s="265"/>
    </row>
    <row r="2" spans="2:8" ht="17.25" customHeight="1" x14ac:dyDescent="0.25">
      <c r="B2" s="255" t="s">
        <v>15</v>
      </c>
      <c r="C2" s="266" t="s">
        <v>111</v>
      </c>
      <c r="D2" s="267"/>
      <c r="E2" s="267"/>
      <c r="F2" s="266" t="s">
        <v>112</v>
      </c>
      <c r="G2" s="267"/>
      <c r="H2" s="268"/>
    </row>
    <row r="3" spans="2:8" ht="42" customHeight="1" x14ac:dyDescent="0.25">
      <c r="B3" s="260"/>
      <c r="C3" s="269" t="s">
        <v>10</v>
      </c>
      <c r="D3" s="255" t="s">
        <v>16</v>
      </c>
      <c r="E3" s="197" t="s">
        <v>17</v>
      </c>
      <c r="F3" s="271" t="s">
        <v>10</v>
      </c>
      <c r="G3" s="271" t="s">
        <v>16</v>
      </c>
      <c r="H3" s="134" t="s">
        <v>17</v>
      </c>
    </row>
    <row r="4" spans="2:8" ht="21" customHeight="1" x14ac:dyDescent="0.25">
      <c r="B4" s="256"/>
      <c r="C4" s="270"/>
      <c r="D4" s="256"/>
      <c r="E4" s="119" t="s">
        <v>136</v>
      </c>
      <c r="F4" s="272"/>
      <c r="G4" s="272"/>
      <c r="H4" s="120" t="s">
        <v>136</v>
      </c>
    </row>
    <row r="5" spans="2:8" x14ac:dyDescent="0.25">
      <c r="B5" s="119">
        <v>1</v>
      </c>
      <c r="C5" s="119">
        <v>2</v>
      </c>
      <c r="D5" s="119">
        <v>3</v>
      </c>
      <c r="E5" s="119">
        <v>4</v>
      </c>
      <c r="F5" s="134">
        <v>5</v>
      </c>
      <c r="G5" s="134">
        <v>6</v>
      </c>
      <c r="H5" s="134">
        <v>7</v>
      </c>
    </row>
    <row r="6" spans="2:8" x14ac:dyDescent="0.25">
      <c r="B6" s="5" t="s">
        <v>4</v>
      </c>
      <c r="C6" s="1" t="s">
        <v>7</v>
      </c>
      <c r="D6" s="17" t="s">
        <v>2</v>
      </c>
      <c r="E6" s="50">
        <v>17781.718498221588</v>
      </c>
      <c r="F6" s="1" t="s">
        <v>7</v>
      </c>
      <c r="G6" s="135" t="s">
        <v>2</v>
      </c>
      <c r="H6" s="136">
        <v>21734.540050000003</v>
      </c>
    </row>
    <row r="7" spans="2:8" x14ac:dyDescent="0.25">
      <c r="B7" s="3" t="s">
        <v>5</v>
      </c>
      <c r="C7" s="1" t="s">
        <v>8</v>
      </c>
      <c r="D7" s="15" t="s">
        <v>2</v>
      </c>
      <c r="E7" s="50">
        <v>3913.2872643981609</v>
      </c>
      <c r="F7" s="1" t="s">
        <v>8</v>
      </c>
      <c r="G7" s="137" t="s">
        <v>2</v>
      </c>
      <c r="H7" s="136">
        <v>4185.5517500000005</v>
      </c>
    </row>
    <row r="8" spans="2:8" x14ac:dyDescent="0.25">
      <c r="B8" s="4" t="s">
        <v>6</v>
      </c>
      <c r="C8" s="2" t="s">
        <v>9</v>
      </c>
      <c r="D8" s="16" t="s">
        <v>2</v>
      </c>
      <c r="E8" s="51">
        <v>2911.9708217695334</v>
      </c>
      <c r="F8" s="2" t="s">
        <v>9</v>
      </c>
      <c r="G8" s="138" t="s">
        <v>2</v>
      </c>
      <c r="H8" s="139">
        <v>2830.9092000000001</v>
      </c>
    </row>
    <row r="9" spans="2:8" x14ac:dyDescent="0.25">
      <c r="F9" s="140"/>
      <c r="G9" s="140"/>
      <c r="H9" s="140"/>
    </row>
    <row r="10" spans="2:8" x14ac:dyDescent="0.25">
      <c r="F10" s="140"/>
      <c r="G10" s="140"/>
      <c r="H10" s="140"/>
    </row>
    <row r="11" spans="2:8" x14ac:dyDescent="0.25">
      <c r="E11" s="111"/>
      <c r="F11" s="140"/>
      <c r="G11" s="140"/>
      <c r="H11" s="140"/>
    </row>
    <row r="12" spans="2:8" x14ac:dyDescent="0.25">
      <c r="E12" s="111"/>
      <c r="F12" s="140"/>
      <c r="G12" s="140"/>
      <c r="H12" s="140"/>
    </row>
    <row r="13" spans="2:8" x14ac:dyDescent="0.25">
      <c r="E13" s="111"/>
      <c r="F13" s="140"/>
      <c r="G13" s="140"/>
      <c r="H13" s="140"/>
    </row>
    <row r="14" spans="2:8" x14ac:dyDescent="0.25">
      <c r="F14" s="140"/>
      <c r="G14" s="140"/>
      <c r="H14" s="140"/>
    </row>
  </sheetData>
  <mergeCells count="8">
    <mergeCell ref="B1:H1"/>
    <mergeCell ref="F2:H2"/>
    <mergeCell ref="B2:B4"/>
    <mergeCell ref="C2:E2"/>
    <mergeCell ref="C3:C4"/>
    <mergeCell ref="D3:D4"/>
    <mergeCell ref="F3:F4"/>
    <mergeCell ref="G3:G4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3" sqref="G13"/>
    </sheetView>
  </sheetViews>
  <sheetFormatPr defaultRowHeight="12.75" x14ac:dyDescent="0.2"/>
  <cols>
    <col min="1" max="1" width="5.7109375" customWidth="1"/>
    <col min="2" max="2" width="51.5703125" customWidth="1"/>
    <col min="3" max="3" width="11.7109375" customWidth="1"/>
    <col min="4" max="5" width="9" customWidth="1"/>
    <col min="6" max="6" width="13.7109375" customWidth="1"/>
    <col min="7" max="7" width="12.42578125" customWidth="1"/>
    <col min="8" max="9" width="8.85546875" customWidth="1"/>
    <col min="10" max="10" width="14" customWidth="1"/>
    <col min="11" max="11" width="13.28515625" customWidth="1"/>
    <col min="12" max="13" width="9.42578125" customWidth="1"/>
    <col min="14" max="14" width="14.7109375" customWidth="1"/>
    <col min="15" max="15" width="12.7109375" customWidth="1"/>
  </cols>
  <sheetData>
    <row r="1" spans="1:16" ht="20.25" customHeight="1" x14ac:dyDescent="0.2">
      <c r="A1" s="221" t="s">
        <v>146</v>
      </c>
      <c r="B1" s="221"/>
      <c r="C1" s="221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6" ht="18" customHeight="1" x14ac:dyDescent="0.2">
      <c r="A2" s="276" t="s">
        <v>15</v>
      </c>
      <c r="B2" s="276" t="s">
        <v>1</v>
      </c>
      <c r="C2" s="276" t="s">
        <v>16</v>
      </c>
      <c r="D2" s="279" t="s">
        <v>35</v>
      </c>
      <c r="E2" s="280"/>
      <c r="F2" s="280"/>
      <c r="G2" s="281"/>
      <c r="H2" s="279" t="s">
        <v>35</v>
      </c>
      <c r="I2" s="280"/>
      <c r="J2" s="280"/>
      <c r="K2" s="281"/>
      <c r="L2" s="279" t="s">
        <v>35</v>
      </c>
      <c r="M2" s="280"/>
      <c r="N2" s="280"/>
      <c r="O2" s="281"/>
      <c r="P2" s="114"/>
    </row>
    <row r="3" spans="1:16" ht="25.5" customHeight="1" x14ac:dyDescent="0.2">
      <c r="A3" s="277"/>
      <c r="B3" s="277"/>
      <c r="C3" s="277"/>
      <c r="D3" s="274" t="s">
        <v>7</v>
      </c>
      <c r="E3" s="274"/>
      <c r="F3" s="274"/>
      <c r="G3" s="274"/>
      <c r="H3" s="274" t="s">
        <v>8</v>
      </c>
      <c r="I3" s="274"/>
      <c r="J3" s="274"/>
      <c r="K3" s="274"/>
      <c r="L3" s="274" t="s">
        <v>9</v>
      </c>
      <c r="M3" s="274"/>
      <c r="N3" s="274"/>
      <c r="O3" s="274"/>
      <c r="P3" s="114"/>
    </row>
    <row r="4" spans="1:16" ht="9.75" customHeight="1" x14ac:dyDescent="0.2">
      <c r="A4" s="277"/>
      <c r="B4" s="277"/>
      <c r="C4" s="277"/>
      <c r="D4" s="275" t="s">
        <v>136</v>
      </c>
      <c r="E4" s="275"/>
      <c r="F4" s="249" t="s">
        <v>145</v>
      </c>
      <c r="G4" s="249" t="s">
        <v>147</v>
      </c>
      <c r="H4" s="275" t="s">
        <v>136</v>
      </c>
      <c r="I4" s="275"/>
      <c r="J4" s="249" t="s">
        <v>145</v>
      </c>
      <c r="K4" s="249" t="s">
        <v>147</v>
      </c>
      <c r="L4" s="275" t="s">
        <v>144</v>
      </c>
      <c r="M4" s="275"/>
      <c r="N4" s="249" t="s">
        <v>145</v>
      </c>
      <c r="O4" s="249" t="s">
        <v>147</v>
      </c>
      <c r="P4" s="114"/>
    </row>
    <row r="5" spans="1:16" ht="17.25" customHeight="1" x14ac:dyDescent="0.2">
      <c r="A5" s="277"/>
      <c r="B5" s="277"/>
      <c r="C5" s="277"/>
      <c r="D5" s="275"/>
      <c r="E5" s="275"/>
      <c r="F5" s="249"/>
      <c r="G5" s="249"/>
      <c r="H5" s="275"/>
      <c r="I5" s="275"/>
      <c r="J5" s="249"/>
      <c r="K5" s="249"/>
      <c r="L5" s="275"/>
      <c r="M5" s="275"/>
      <c r="N5" s="249"/>
      <c r="O5" s="249"/>
      <c r="P5" s="114"/>
    </row>
    <row r="6" spans="1:16" ht="24.75" customHeight="1" x14ac:dyDescent="0.2">
      <c r="A6" s="278"/>
      <c r="B6" s="278"/>
      <c r="C6" s="278"/>
      <c r="D6" s="215" t="s">
        <v>59</v>
      </c>
      <c r="E6" s="215" t="s">
        <v>60</v>
      </c>
      <c r="F6" s="249"/>
      <c r="G6" s="249"/>
      <c r="H6" s="215" t="s">
        <v>59</v>
      </c>
      <c r="I6" s="215" t="s">
        <v>60</v>
      </c>
      <c r="J6" s="249"/>
      <c r="K6" s="249"/>
      <c r="L6" s="215" t="s">
        <v>59</v>
      </c>
      <c r="M6" s="215" t="s">
        <v>60</v>
      </c>
      <c r="N6" s="249"/>
      <c r="O6" s="249"/>
      <c r="P6" s="114"/>
    </row>
    <row r="7" spans="1:16" ht="19.5" customHeight="1" x14ac:dyDescent="0.2">
      <c r="A7" s="18">
        <v>1</v>
      </c>
      <c r="B7" s="19">
        <f>A7+1</f>
        <v>2</v>
      </c>
      <c r="C7" s="90">
        <f t="shared" ref="C7:D7" si="0">B7+1</f>
        <v>3</v>
      </c>
      <c r="D7" s="90">
        <f t="shared" si="0"/>
        <v>4</v>
      </c>
      <c r="E7" s="97">
        <f t="shared" ref="E7" si="1">D7+1</f>
        <v>5</v>
      </c>
      <c r="F7" s="157">
        <f t="shared" ref="F7" si="2">E7+1</f>
        <v>6</v>
      </c>
      <c r="G7" s="157">
        <f t="shared" ref="G7" si="3">F7+1</f>
        <v>7</v>
      </c>
      <c r="H7" s="97">
        <v>8</v>
      </c>
      <c r="I7" s="97">
        <v>9</v>
      </c>
      <c r="J7" s="157">
        <v>10</v>
      </c>
      <c r="K7" s="157">
        <v>11</v>
      </c>
      <c r="L7" s="97">
        <v>12</v>
      </c>
      <c r="M7" s="97">
        <v>13</v>
      </c>
      <c r="N7" s="157">
        <v>14</v>
      </c>
      <c r="O7" s="157">
        <v>15</v>
      </c>
      <c r="P7" s="114"/>
    </row>
    <row r="8" spans="1:16" ht="19.5" customHeight="1" x14ac:dyDescent="0.2">
      <c r="A8" s="22" t="s">
        <v>33</v>
      </c>
      <c r="B8" s="282" t="s">
        <v>22</v>
      </c>
      <c r="C8" s="283"/>
      <c r="D8" s="283"/>
      <c r="E8" s="283"/>
      <c r="F8" s="283"/>
      <c r="G8" s="284"/>
      <c r="H8" s="283"/>
      <c r="I8" s="283"/>
      <c r="J8" s="283"/>
      <c r="K8" s="284"/>
      <c r="L8" s="283"/>
      <c r="M8" s="283"/>
      <c r="N8" s="283"/>
      <c r="O8" s="284"/>
      <c r="P8" s="114"/>
    </row>
    <row r="9" spans="1:16" ht="63.75" customHeight="1" x14ac:dyDescent="0.2">
      <c r="A9" s="23" t="s">
        <v>26</v>
      </c>
      <c r="B9" s="34" t="s">
        <v>23</v>
      </c>
      <c r="C9" s="35" t="s">
        <v>3</v>
      </c>
      <c r="D9" s="104">
        <f t="shared" ref="D9" si="4">D10/D11*100</f>
        <v>100</v>
      </c>
      <c r="E9" s="99">
        <f>E10/E11*100</f>
        <v>100</v>
      </c>
      <c r="F9" s="143">
        <v>0</v>
      </c>
      <c r="G9" s="99"/>
      <c r="H9" s="104">
        <f t="shared" ref="H9" si="5">H10/H11*100</f>
        <v>100</v>
      </c>
      <c r="I9" s="99">
        <f>I10/I11*100</f>
        <v>100</v>
      </c>
      <c r="J9" s="143">
        <v>0</v>
      </c>
      <c r="K9" s="99"/>
      <c r="L9" s="104">
        <f t="shared" ref="L9" si="6">L10/L11*100</f>
        <v>100</v>
      </c>
      <c r="M9" s="99">
        <f>M10/M11*100</f>
        <v>100</v>
      </c>
      <c r="N9" s="143">
        <v>0</v>
      </c>
      <c r="O9" s="99"/>
      <c r="P9" s="114"/>
    </row>
    <row r="10" spans="1:16" ht="18.75" customHeight="1" x14ac:dyDescent="0.2">
      <c r="A10" s="24" t="s">
        <v>18</v>
      </c>
      <c r="B10" s="29" t="s">
        <v>37</v>
      </c>
      <c r="C10" s="25" t="s">
        <v>36</v>
      </c>
      <c r="D10" s="30">
        <v>168.90765599999997</v>
      </c>
      <c r="E10" s="31">
        <f>'раздел 2'!G15/1000</f>
        <v>179.80693167800001</v>
      </c>
      <c r="F10" s="141">
        <f>E10-D10</f>
        <v>10.899275678000038</v>
      </c>
      <c r="G10" s="31"/>
      <c r="H10" s="30">
        <v>114.51773799999999</v>
      </c>
      <c r="I10" s="31">
        <f>'раздел 2'!AA15/1000</f>
        <v>108.374333396</v>
      </c>
      <c r="J10" s="141">
        <f>I10-H10</f>
        <v>-6.143404603999997</v>
      </c>
      <c r="K10" s="31"/>
      <c r="L10" s="30">
        <v>130.84531899999999</v>
      </c>
      <c r="M10" s="31">
        <f>'раздел 2'!AU15/1000</f>
        <v>112.639683062</v>
      </c>
      <c r="N10" s="141">
        <f>M10-L10</f>
        <v>-18.205635937999986</v>
      </c>
      <c r="O10" s="31"/>
      <c r="P10" s="114"/>
    </row>
    <row r="11" spans="1:16" ht="51" customHeight="1" x14ac:dyDescent="0.2">
      <c r="A11" s="21" t="s">
        <v>19</v>
      </c>
      <c r="B11" s="29" t="s">
        <v>38</v>
      </c>
      <c r="C11" s="25" t="s">
        <v>36</v>
      </c>
      <c r="D11" s="30">
        <v>168.90765599999997</v>
      </c>
      <c r="E11" s="31">
        <f>E10</f>
        <v>179.80693167800001</v>
      </c>
      <c r="F11" s="141">
        <f>E11-D11</f>
        <v>10.899275678000038</v>
      </c>
      <c r="G11" s="31"/>
      <c r="H11" s="30">
        <v>114.51773799999999</v>
      </c>
      <c r="I11" s="31">
        <f>I10</f>
        <v>108.374333396</v>
      </c>
      <c r="J11" s="141">
        <f>I11-H11</f>
        <v>-6.143404603999997</v>
      </c>
      <c r="K11" s="31"/>
      <c r="L11" s="30">
        <v>130.84531899999999</v>
      </c>
      <c r="M11" s="31">
        <f>M10</f>
        <v>112.639683062</v>
      </c>
      <c r="N11" s="141">
        <f>M11-L11</f>
        <v>-18.205635937999986</v>
      </c>
      <c r="O11" s="31"/>
      <c r="P11" s="114"/>
    </row>
    <row r="12" spans="1:16" ht="112.5" customHeight="1" x14ac:dyDescent="0.2">
      <c r="A12" s="24" t="s">
        <v>30</v>
      </c>
      <c r="B12" s="29" t="s">
        <v>39</v>
      </c>
      <c r="C12" s="25" t="s">
        <v>3</v>
      </c>
      <c r="D12" s="32">
        <f t="shared" ref="D12" si="7">D13/D14*100</f>
        <v>0</v>
      </c>
      <c r="E12" s="105">
        <v>0</v>
      </c>
      <c r="F12" s="142">
        <f>E12-D12</f>
        <v>0</v>
      </c>
      <c r="G12" s="33"/>
      <c r="H12" s="32">
        <f t="shared" ref="H12" si="8">H13/H14*100</f>
        <v>0</v>
      </c>
      <c r="I12" s="105">
        <v>0</v>
      </c>
      <c r="J12" s="142">
        <f>I12-H12</f>
        <v>0</v>
      </c>
      <c r="K12" s="33"/>
      <c r="L12" s="32">
        <f t="shared" ref="L12" si="9">L13/L14*100</f>
        <v>0</v>
      </c>
      <c r="M12" s="105">
        <v>0</v>
      </c>
      <c r="N12" s="142">
        <f>M12-L12</f>
        <v>0</v>
      </c>
      <c r="O12" s="33"/>
      <c r="P12" s="114"/>
    </row>
    <row r="13" spans="1:16" ht="50.25" customHeight="1" x14ac:dyDescent="0.2">
      <c r="A13" s="24" t="s">
        <v>20</v>
      </c>
      <c r="B13" s="29" t="s">
        <v>40</v>
      </c>
      <c r="C13" s="25" t="s">
        <v>29</v>
      </c>
      <c r="D13" s="32">
        <v>0</v>
      </c>
      <c r="E13" s="105">
        <v>0</v>
      </c>
      <c r="F13" s="142">
        <f>E13-D13</f>
        <v>0</v>
      </c>
      <c r="G13" s="33"/>
      <c r="H13" s="32">
        <v>0</v>
      </c>
      <c r="I13" s="105">
        <v>0</v>
      </c>
      <c r="J13" s="142">
        <f>I13-H13</f>
        <v>0</v>
      </c>
      <c r="K13" s="33"/>
      <c r="L13" s="32">
        <v>0</v>
      </c>
      <c r="M13" s="105">
        <v>0</v>
      </c>
      <c r="N13" s="142">
        <f>M13-L13</f>
        <v>0</v>
      </c>
      <c r="O13" s="33"/>
      <c r="P13" s="114"/>
    </row>
    <row r="14" spans="1:16" ht="18.75" customHeight="1" x14ac:dyDescent="0.2">
      <c r="A14" s="27" t="s">
        <v>31</v>
      </c>
      <c r="B14" s="101" t="s">
        <v>41</v>
      </c>
      <c r="C14" s="102" t="s">
        <v>29</v>
      </c>
      <c r="D14" s="145">
        <v>12</v>
      </c>
      <c r="E14" s="106">
        <v>12</v>
      </c>
      <c r="F14" s="144">
        <f>E14-D14</f>
        <v>0</v>
      </c>
      <c r="G14" s="36"/>
      <c r="H14" s="145">
        <v>6</v>
      </c>
      <c r="I14" s="106">
        <v>6</v>
      </c>
      <c r="J14" s="144">
        <f>I14-H14</f>
        <v>0</v>
      </c>
      <c r="K14" s="36"/>
      <c r="L14" s="147">
        <v>26</v>
      </c>
      <c r="M14" s="106">
        <v>43</v>
      </c>
      <c r="N14" s="144">
        <f>M14-L14</f>
        <v>17</v>
      </c>
      <c r="O14" s="36"/>
      <c r="P14" s="114"/>
    </row>
    <row r="15" spans="1:16" ht="19.5" customHeight="1" x14ac:dyDescent="0.2">
      <c r="A15" s="22" t="s">
        <v>34</v>
      </c>
      <c r="B15" s="282" t="s">
        <v>24</v>
      </c>
      <c r="C15" s="283"/>
      <c r="D15" s="283"/>
      <c r="E15" s="283"/>
      <c r="F15" s="283"/>
      <c r="G15" s="284"/>
      <c r="H15" s="283"/>
      <c r="I15" s="283"/>
      <c r="J15" s="283"/>
      <c r="K15" s="284"/>
      <c r="L15" s="283"/>
      <c r="M15" s="283"/>
      <c r="N15" s="283"/>
      <c r="O15" s="284"/>
      <c r="P15" s="114"/>
    </row>
    <row r="16" spans="1:16" ht="33" customHeight="1" x14ac:dyDescent="0.2">
      <c r="A16" s="20">
        <v>1</v>
      </c>
      <c r="B16" s="103" t="s">
        <v>25</v>
      </c>
      <c r="C16" s="35" t="s">
        <v>21</v>
      </c>
      <c r="D16" s="107">
        <f t="shared" ref="D16" si="10">D17/D18*100</f>
        <v>0</v>
      </c>
      <c r="E16" s="108">
        <v>0</v>
      </c>
      <c r="F16" s="142">
        <f>E16-D16</f>
        <v>0</v>
      </c>
      <c r="G16" s="100"/>
      <c r="H16" s="107">
        <f t="shared" ref="H16" si="11">H17/H18*100</f>
        <v>0</v>
      </c>
      <c r="I16" s="108">
        <v>0</v>
      </c>
      <c r="J16" s="142">
        <f>I16-H16</f>
        <v>0</v>
      </c>
      <c r="K16" s="100"/>
      <c r="L16" s="107">
        <f t="shared" ref="L16" si="12">L17/L18*100</f>
        <v>0</v>
      </c>
      <c r="M16" s="108">
        <v>0</v>
      </c>
      <c r="N16" s="142">
        <f>M16-L16</f>
        <v>0</v>
      </c>
      <c r="O16" s="100"/>
      <c r="P16" s="114"/>
    </row>
    <row r="17" spans="1:16" ht="31.5" customHeight="1" x14ac:dyDescent="0.2">
      <c r="A17" s="24" t="s">
        <v>18</v>
      </c>
      <c r="B17" s="37" t="s">
        <v>42</v>
      </c>
      <c r="C17" s="25" t="s">
        <v>29</v>
      </c>
      <c r="D17" s="146">
        <v>0</v>
      </c>
      <c r="E17" s="105">
        <v>0</v>
      </c>
      <c r="F17" s="142">
        <f>E17-D17</f>
        <v>0</v>
      </c>
      <c r="G17" s="33"/>
      <c r="H17" s="146">
        <v>0</v>
      </c>
      <c r="I17" s="105">
        <v>0</v>
      </c>
      <c r="J17" s="142">
        <f>I17-H17</f>
        <v>0</v>
      </c>
      <c r="K17" s="33"/>
      <c r="L17" s="146">
        <v>0</v>
      </c>
      <c r="M17" s="105">
        <v>0</v>
      </c>
      <c r="N17" s="142">
        <f>M17-L17</f>
        <v>0</v>
      </c>
      <c r="O17" s="33"/>
      <c r="P17" s="114"/>
    </row>
    <row r="18" spans="1:16" ht="21.75" customHeight="1" x14ac:dyDescent="0.2">
      <c r="A18" s="27" t="s">
        <v>19</v>
      </c>
      <c r="B18" s="38" t="s">
        <v>43</v>
      </c>
      <c r="C18" s="28" t="s">
        <v>32</v>
      </c>
      <c r="D18" s="39">
        <v>6.5679999999999996</v>
      </c>
      <c r="E18" s="109">
        <f>D18</f>
        <v>6.5679999999999996</v>
      </c>
      <c r="F18" s="216">
        <f>E18-D18</f>
        <v>0</v>
      </c>
      <c r="G18" s="116"/>
      <c r="H18" s="39">
        <v>10.039999999999999</v>
      </c>
      <c r="I18" s="118">
        <f>H18</f>
        <v>10.039999999999999</v>
      </c>
      <c r="J18" s="216">
        <f>I18-H18</f>
        <v>0</v>
      </c>
      <c r="K18" s="116"/>
      <c r="L18" s="117">
        <v>7.1</v>
      </c>
      <c r="M18" s="118">
        <f>L18</f>
        <v>7.1</v>
      </c>
      <c r="N18" s="216">
        <f>M18-L18</f>
        <v>0</v>
      </c>
      <c r="O18" s="116"/>
      <c r="P18" s="114"/>
    </row>
  </sheetData>
  <mergeCells count="25">
    <mergeCell ref="H2:K2"/>
    <mergeCell ref="A2:A6"/>
    <mergeCell ref="C2:C6"/>
    <mergeCell ref="B8:G8"/>
    <mergeCell ref="B15:G15"/>
    <mergeCell ref="H15:K15"/>
    <mergeCell ref="L15:O15"/>
    <mergeCell ref="H8:K8"/>
    <mergeCell ref="L8:O8"/>
    <mergeCell ref="A1:O1"/>
    <mergeCell ref="D3:G3"/>
    <mergeCell ref="D4:E5"/>
    <mergeCell ref="K4:K6"/>
    <mergeCell ref="H4:I5"/>
    <mergeCell ref="F4:F6"/>
    <mergeCell ref="G4:G6"/>
    <mergeCell ref="B2:B6"/>
    <mergeCell ref="L2:O2"/>
    <mergeCell ref="N4:N6"/>
    <mergeCell ref="O4:O6"/>
    <mergeCell ref="L3:O3"/>
    <mergeCell ref="L4:M5"/>
    <mergeCell ref="J4:J6"/>
    <mergeCell ref="H3:K3"/>
    <mergeCell ref="D2:G2"/>
  </mergeCells>
  <phoneticPr fontId="2" type="noConversion"/>
  <printOptions horizontalCentered="1"/>
  <pageMargins left="0.19685039370078741" right="0.19685039370078741" top="1.1811023622047245" bottom="0.39370078740157483" header="0" footer="0"/>
  <pageSetup paperSize="9" scale="83" fitToWidth="3" orientation="landscape" r:id="rId1"/>
  <headerFooter alignWithMargins="0"/>
  <colBreaks count="1" manualBreakCount="1">
    <brk id="7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I28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RowHeight="15" x14ac:dyDescent="0.25"/>
  <cols>
    <col min="1" max="1" width="47.42578125" style="158" customWidth="1"/>
    <col min="2" max="2" width="19.85546875" style="158" customWidth="1"/>
    <col min="3" max="9" width="16.42578125" style="158" customWidth="1"/>
    <col min="10" max="10" width="9.140625" style="158"/>
    <col min="11" max="11" width="9.140625" style="158" customWidth="1"/>
    <col min="12" max="16384" width="9.140625" style="158"/>
  </cols>
  <sheetData>
    <row r="4" spans="1:9" ht="15.75" customHeight="1" x14ac:dyDescent="0.25">
      <c r="A4" s="285" t="s">
        <v>117</v>
      </c>
      <c r="B4" s="287" t="s">
        <v>148</v>
      </c>
      <c r="C4" s="288"/>
      <c r="D4" s="288"/>
      <c r="E4" s="288"/>
      <c r="F4" s="288"/>
      <c r="G4" s="288"/>
      <c r="H4" s="288"/>
      <c r="I4" s="288"/>
    </row>
    <row r="5" spans="1:9" ht="15.75" x14ac:dyDescent="0.25">
      <c r="A5" s="286"/>
      <c r="B5" s="159" t="s">
        <v>149</v>
      </c>
      <c r="C5" s="159" t="s">
        <v>150</v>
      </c>
      <c r="D5" s="159" t="s">
        <v>3</v>
      </c>
      <c r="E5" s="159" t="s">
        <v>151</v>
      </c>
      <c r="F5" s="160" t="s">
        <v>152</v>
      </c>
      <c r="G5" s="161" t="s">
        <v>3</v>
      </c>
      <c r="H5" s="159" t="s">
        <v>153</v>
      </c>
      <c r="I5" s="159" t="s">
        <v>3</v>
      </c>
    </row>
    <row r="6" spans="1:9" s="166" customFormat="1" ht="47.25" x14ac:dyDescent="0.25">
      <c r="A6" s="162" t="s">
        <v>118</v>
      </c>
      <c r="B6" s="163"/>
      <c r="C6" s="164">
        <f t="shared" ref="C6:H6" si="0">SUM(C7:C12)</f>
        <v>4626.8057199999994</v>
      </c>
      <c r="D6" s="165">
        <f>C6/$C$23</f>
        <v>1.7651877306147191E-2</v>
      </c>
      <c r="E6" s="165"/>
      <c r="F6" s="164">
        <f t="shared" ref="F6" si="1">SUM(F7:F12)</f>
        <v>3757.1552800000004</v>
      </c>
      <c r="G6" s="164"/>
      <c r="H6" s="164">
        <f t="shared" si="0"/>
        <v>5398.2795340324701</v>
      </c>
      <c r="I6" s="165">
        <f>H6/$H$23</f>
        <v>1.7838866491276521E-2</v>
      </c>
    </row>
    <row r="7" spans="1:9" ht="15.75" x14ac:dyDescent="0.25">
      <c r="A7" s="167" t="s">
        <v>119</v>
      </c>
      <c r="B7" s="168"/>
      <c r="C7" s="169">
        <v>2967.6577699999998</v>
      </c>
      <c r="D7" s="170">
        <f t="shared" ref="D7:D22" si="2">C7/$C$23</f>
        <v>1.1322007884669595E-2</v>
      </c>
      <c r="E7" s="170"/>
      <c r="F7" s="169">
        <v>2825.3334300000001</v>
      </c>
      <c r="G7" s="169">
        <f>F7/$F$23</f>
        <v>1.0442922681860402E-2</v>
      </c>
      <c r="H7" s="169">
        <v>3164.5873051773701</v>
      </c>
      <c r="I7" s="170">
        <f t="shared" ref="I7:I22" si="3">H7/$H$23</f>
        <v>1.0457526343560425E-2</v>
      </c>
    </row>
    <row r="8" spans="1:9" ht="15.75" x14ac:dyDescent="0.25">
      <c r="A8" s="167" t="s">
        <v>120</v>
      </c>
      <c r="B8" s="168"/>
      <c r="C8" s="169">
        <v>9</v>
      </c>
      <c r="D8" s="170">
        <f t="shared" si="2"/>
        <v>3.4336193341466851E-5</v>
      </c>
      <c r="E8" s="170"/>
      <c r="F8" s="169">
        <v>5.34</v>
      </c>
      <c r="G8" s="169">
        <f t="shared" ref="G8:G18" si="4">F8/$F$23</f>
        <v>1.973756673425074E-5</v>
      </c>
      <c r="H8" s="169">
        <v>4.6716103333333292</v>
      </c>
      <c r="I8" s="170">
        <f t="shared" si="3"/>
        <v>1.5437554226346184E-5</v>
      </c>
    </row>
    <row r="9" spans="1:9" ht="15.75" x14ac:dyDescent="0.25">
      <c r="A9" s="167" t="s">
        <v>121</v>
      </c>
      <c r="B9" s="168"/>
      <c r="C9" s="169">
        <v>630.50846999999999</v>
      </c>
      <c r="D9" s="170">
        <f t="shared" si="2"/>
        <v>2.4054734143724946E-3</v>
      </c>
      <c r="E9" s="170"/>
      <c r="F9" s="169">
        <v>300</v>
      </c>
      <c r="G9" s="169">
        <f t="shared" si="4"/>
        <v>1.1088520637219518E-3</v>
      </c>
      <c r="H9" s="169">
        <v>1292.8202224067998</v>
      </c>
      <c r="I9" s="170">
        <f t="shared" si="3"/>
        <v>4.2721847209549486E-3</v>
      </c>
    </row>
    <row r="10" spans="1:9" ht="15.75" x14ac:dyDescent="0.25">
      <c r="A10" s="167" t="s">
        <v>122</v>
      </c>
      <c r="B10" s="168"/>
      <c r="C10" s="169"/>
      <c r="D10" s="170">
        <f t="shared" si="2"/>
        <v>0</v>
      </c>
      <c r="E10" s="170"/>
      <c r="F10" s="169"/>
      <c r="G10" s="169">
        <f t="shared" si="4"/>
        <v>0</v>
      </c>
      <c r="H10" s="169"/>
      <c r="I10" s="170">
        <f t="shared" si="3"/>
        <v>0</v>
      </c>
    </row>
    <row r="11" spans="1:9" ht="31.5" x14ac:dyDescent="0.25">
      <c r="A11" s="167" t="s">
        <v>123</v>
      </c>
      <c r="B11" s="168"/>
      <c r="C11" s="169">
        <v>0</v>
      </c>
      <c r="D11" s="170">
        <f t="shared" si="2"/>
        <v>0</v>
      </c>
      <c r="E11" s="170"/>
      <c r="F11" s="169">
        <v>0</v>
      </c>
      <c r="G11" s="169">
        <f t="shared" si="4"/>
        <v>0</v>
      </c>
      <c r="H11" s="169"/>
      <c r="I11" s="170">
        <f t="shared" si="3"/>
        <v>0</v>
      </c>
    </row>
    <row r="12" spans="1:9" ht="15.75" x14ac:dyDescent="0.25">
      <c r="A12" s="167" t="s">
        <v>124</v>
      </c>
      <c r="B12" s="168"/>
      <c r="C12" s="169">
        <v>1019.6394799999999</v>
      </c>
      <c r="D12" s="170">
        <f t="shared" si="2"/>
        <v>3.8900598137636354E-3</v>
      </c>
      <c r="E12" s="170"/>
      <c r="F12" s="169">
        <v>626.48185000000001</v>
      </c>
      <c r="G12" s="169">
        <f t="shared" si="4"/>
        <v>2.3155856408561539E-3</v>
      </c>
      <c r="H12" s="169">
        <v>936.20039611496702</v>
      </c>
      <c r="I12" s="170">
        <f t="shared" si="3"/>
        <v>3.0937178725348011E-3</v>
      </c>
    </row>
    <row r="13" spans="1:9" ht="31.5" x14ac:dyDescent="0.25">
      <c r="A13" s="167" t="s">
        <v>125</v>
      </c>
      <c r="B13" s="169">
        <v>178364.59999999992</v>
      </c>
      <c r="C13" s="169">
        <v>174312.35587</v>
      </c>
      <c r="D13" s="170">
        <f t="shared" si="2"/>
        <v>0.66502475032876607</v>
      </c>
      <c r="E13" s="169">
        <v>180024.09999999998</v>
      </c>
      <c r="F13" s="169">
        <v>183564.09887999998</v>
      </c>
      <c r="G13" s="169">
        <f t="shared" si="4"/>
        <v>0.67848476622782794</v>
      </c>
      <c r="H13" s="169">
        <v>219203.90000000002</v>
      </c>
      <c r="I13" s="170">
        <f t="shared" si="3"/>
        <v>0.72436951102940228</v>
      </c>
    </row>
    <row r="14" spans="1:9" ht="31.5" x14ac:dyDescent="0.25">
      <c r="A14" s="167" t="s">
        <v>126</v>
      </c>
      <c r="B14" s="169">
        <v>30471.256879999997</v>
      </c>
      <c r="C14" s="169">
        <v>43893.099160000005</v>
      </c>
      <c r="D14" s="170">
        <f t="shared" si="2"/>
        <v>0.16745799323488184</v>
      </c>
      <c r="E14" s="169">
        <v>37349.903479999994</v>
      </c>
      <c r="F14" s="169">
        <v>45661.711099999993</v>
      </c>
      <c r="G14" s="169">
        <f t="shared" si="4"/>
        <v>0.16877360862103516</v>
      </c>
      <c r="H14" s="169">
        <v>42561.334589999991</v>
      </c>
      <c r="I14" s="170">
        <f t="shared" si="3"/>
        <v>0.14064591517631336</v>
      </c>
    </row>
    <row r="15" spans="1:9" ht="78.75" x14ac:dyDescent="0.25">
      <c r="A15" s="167" t="s">
        <v>127</v>
      </c>
      <c r="B15" s="168"/>
      <c r="C15" s="169">
        <v>4156.5787199999995</v>
      </c>
      <c r="D15" s="170">
        <f t="shared" si="2"/>
        <v>1.5857898952105199E-2</v>
      </c>
      <c r="E15" s="170"/>
      <c r="F15" s="169">
        <v>4527.6700200000005</v>
      </c>
      <c r="G15" s="169">
        <f t="shared" si="4"/>
        <v>1.6735054151763372E-2</v>
      </c>
      <c r="H15" s="169">
        <v>4431.3699900230595</v>
      </c>
      <c r="I15" s="170">
        <f t="shared" si="3"/>
        <v>1.464366880727656E-2</v>
      </c>
    </row>
    <row r="16" spans="1:9" ht="15.75" x14ac:dyDescent="0.25">
      <c r="A16" s="167" t="s">
        <v>128</v>
      </c>
      <c r="B16" s="168"/>
      <c r="C16" s="169">
        <v>799.11417000000006</v>
      </c>
      <c r="D16" s="170">
        <f t="shared" si="2"/>
        <v>3.0487265158917567E-3</v>
      </c>
      <c r="E16" s="170"/>
      <c r="F16" s="169">
        <v>845.7184299999999</v>
      </c>
      <c r="G16" s="169">
        <f t="shared" si="4"/>
        <v>3.1259220881106296E-3</v>
      </c>
      <c r="H16" s="169"/>
      <c r="I16" s="170">
        <f t="shared" si="3"/>
        <v>0</v>
      </c>
    </row>
    <row r="17" spans="1:9" ht="15.75" x14ac:dyDescent="0.25">
      <c r="A17" s="167" t="s">
        <v>129</v>
      </c>
      <c r="B17" s="168"/>
      <c r="C17" s="169">
        <v>132.5</v>
      </c>
      <c r="D17" s="170">
        <f t="shared" si="2"/>
        <v>5.0550506863826202E-4</v>
      </c>
      <c r="E17" s="170"/>
      <c r="F17" s="169">
        <v>97.583330000000004</v>
      </c>
      <c r="G17" s="169">
        <f t="shared" si="4"/>
        <v>3.6068492285120084E-4</v>
      </c>
      <c r="H17" s="169"/>
      <c r="I17" s="170">
        <f t="shared" si="3"/>
        <v>0</v>
      </c>
    </row>
    <row r="18" spans="1:9" ht="15.75" x14ac:dyDescent="0.25">
      <c r="A18" s="167" t="s">
        <v>130</v>
      </c>
      <c r="B18" s="168"/>
      <c r="C18" s="169"/>
      <c r="D18" s="170">
        <f t="shared" si="2"/>
        <v>0</v>
      </c>
      <c r="E18" s="170"/>
      <c r="F18" s="169"/>
      <c r="G18" s="169">
        <f t="shared" si="4"/>
        <v>0</v>
      </c>
      <c r="H18" s="169"/>
      <c r="I18" s="170">
        <f t="shared" si="3"/>
        <v>0</v>
      </c>
    </row>
    <row r="19" spans="1:9" s="166" customFormat="1" ht="31.5" x14ac:dyDescent="0.25">
      <c r="A19" s="171" t="s">
        <v>131</v>
      </c>
      <c r="B19" s="163"/>
      <c r="C19" s="164">
        <v>34193.634270000039</v>
      </c>
      <c r="D19" s="165">
        <f t="shared" si="2"/>
        <v>0.1304532485935698</v>
      </c>
      <c r="E19" s="165"/>
      <c r="F19" s="164">
        <v>32096.12983999998</v>
      </c>
      <c r="G19" s="164"/>
      <c r="H19" s="164">
        <v>31018.487462681718</v>
      </c>
      <c r="I19" s="165">
        <f t="shared" si="3"/>
        <v>0.10250203849573113</v>
      </c>
    </row>
    <row r="20" spans="1:9" ht="31.5" x14ac:dyDescent="0.25">
      <c r="A20" s="167" t="s">
        <v>132</v>
      </c>
      <c r="B20" s="168"/>
      <c r="C20" s="169">
        <v>1253.9106099999999</v>
      </c>
      <c r="D20" s="170">
        <f t="shared" si="2"/>
        <v>4.7838352375418483E-3</v>
      </c>
      <c r="E20" s="170"/>
      <c r="F20" s="169">
        <v>896.18190000000004</v>
      </c>
      <c r="G20" s="169">
        <f t="shared" ref="G20:G22" si="5">F20/$F$23</f>
        <v>3.3124438309508663E-3</v>
      </c>
      <c r="H20" s="169">
        <v>815.76694999999972</v>
      </c>
      <c r="I20" s="170">
        <f t="shared" si="3"/>
        <v>2.6957399329366246E-3</v>
      </c>
    </row>
    <row r="21" spans="1:9" ht="15.75" x14ac:dyDescent="0.25">
      <c r="A21" s="167" t="s">
        <v>133</v>
      </c>
      <c r="B21" s="168"/>
      <c r="C21" s="169"/>
      <c r="D21" s="170">
        <f t="shared" si="2"/>
        <v>0</v>
      </c>
      <c r="E21" s="170"/>
      <c r="F21" s="169"/>
      <c r="G21" s="169">
        <f t="shared" si="5"/>
        <v>0</v>
      </c>
      <c r="H21" s="169"/>
      <c r="I21" s="170">
        <f t="shared" si="3"/>
        <v>0</v>
      </c>
    </row>
    <row r="22" spans="1:9" ht="15.75" x14ac:dyDescent="0.25">
      <c r="A22" s="167" t="s">
        <v>134</v>
      </c>
      <c r="B22" s="168"/>
      <c r="C22" s="169">
        <f>C19-C20</f>
        <v>32939.72366000004</v>
      </c>
      <c r="D22" s="170">
        <f t="shared" si="2"/>
        <v>0.12566941335602794</v>
      </c>
      <c r="E22" s="170"/>
      <c r="F22" s="169">
        <f>F19-F20</f>
        <v>31199.94793999998</v>
      </c>
      <c r="G22" s="169">
        <f t="shared" si="5"/>
        <v>0.11532042220428812</v>
      </c>
      <c r="H22" s="169">
        <f>H19-H20</f>
        <v>30202.720512681717</v>
      </c>
      <c r="I22" s="170">
        <f t="shared" si="3"/>
        <v>9.9806298562794507E-2</v>
      </c>
    </row>
    <row r="23" spans="1:9" x14ac:dyDescent="0.25">
      <c r="A23" s="172" t="s">
        <v>154</v>
      </c>
      <c r="B23" s="172">
        <v>247739.07144896383</v>
      </c>
      <c r="C23" s="173">
        <f>SUM(C7:C19)</f>
        <v>262114.08791000003</v>
      </c>
      <c r="D23" s="173"/>
      <c r="E23" s="173">
        <v>257605.72762587501</v>
      </c>
      <c r="F23" s="173">
        <f>SUM(F7:F19)</f>
        <v>270550.06687999994</v>
      </c>
      <c r="H23" s="173">
        <f>SUM(H7:H19)</f>
        <v>302613.37157673732</v>
      </c>
    </row>
    <row r="24" spans="1:9" x14ac:dyDescent="0.25">
      <c r="C24" s="158">
        <v>0</v>
      </c>
      <c r="F24" s="158">
        <v>0</v>
      </c>
      <c r="H24" s="158">
        <v>0</v>
      </c>
    </row>
    <row r="25" spans="1:9" ht="15.75" x14ac:dyDescent="0.25">
      <c r="A25" s="174" t="s">
        <v>155</v>
      </c>
      <c r="B25" s="158">
        <v>145.5</v>
      </c>
      <c r="C25" s="158">
        <v>95</v>
      </c>
      <c r="E25" s="158">
        <v>145.5</v>
      </c>
      <c r="F25" s="158">
        <v>95</v>
      </c>
      <c r="H25" s="158">
        <v>156.75</v>
      </c>
    </row>
    <row r="26" spans="1:9" ht="15.75" x14ac:dyDescent="0.25">
      <c r="A26" s="175" t="s">
        <v>156</v>
      </c>
      <c r="B26" s="158">
        <f>B25/B13</f>
        <v>8.1574482828991894E-4</v>
      </c>
      <c r="C26" s="158">
        <f>C25/C13</f>
        <v>5.4499865787397089E-4</v>
      </c>
      <c r="E26" s="158">
        <f t="shared" ref="E26:H26" si="6">E25/E13</f>
        <v>8.0822512096991473E-4</v>
      </c>
      <c r="F26" s="158">
        <f>F25/F13</f>
        <v>5.1753039172492906E-4</v>
      </c>
      <c r="H26" s="158">
        <f t="shared" si="6"/>
        <v>7.1508764214505305E-4</v>
      </c>
    </row>
    <row r="28" spans="1:9" x14ac:dyDescent="0.25">
      <c r="A28" s="176" t="s">
        <v>157</v>
      </c>
      <c r="B28" s="177">
        <v>12880</v>
      </c>
      <c r="C28" s="177">
        <v>7185.56531</v>
      </c>
      <c r="D28" s="178">
        <f>C28/C23</f>
        <v>2.7413884416877466E-2</v>
      </c>
      <c r="E28" s="177">
        <v>12880</v>
      </c>
      <c r="F28" s="177">
        <v>8281.2679700000008</v>
      </c>
      <c r="H28" s="177">
        <v>13616</v>
      </c>
    </row>
  </sheetData>
  <mergeCells count="2">
    <mergeCell ref="A4:A5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АУП</vt:lpstr>
      <vt:lpstr>'раздел 2'!Заголовки_для_печати</vt:lpstr>
      <vt:lpstr>'раздел 5'!Заголовки_для_печати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2020-05-12T05:13:56Z</cp:lastPrinted>
  <dcterms:created xsi:type="dcterms:W3CDTF">1996-10-08T23:32:33Z</dcterms:created>
  <dcterms:modified xsi:type="dcterms:W3CDTF">2020-05-12T05:14:04Z</dcterms:modified>
</cp:coreProperties>
</file>