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0" yWindow="0" windowWidth="28800" windowHeight="12435" tabRatio="830" activeTab="4"/>
  </bookViews>
  <sheets>
    <sheet name="раздел 1" sheetId="28" r:id="rId1"/>
    <sheet name="раздел 2" sheetId="29" r:id="rId2"/>
    <sheet name="раздел 3" sheetId="30" r:id="rId3"/>
    <sheet name="раздел 4" sheetId="31" r:id="rId4"/>
    <sheet name="раздел 5" sheetId="27" r:id="rId5"/>
  </sheets>
  <externalReferences>
    <externalReference r:id="rId6"/>
  </externalReferences>
  <definedNames>
    <definedName name="_xlnm.Print_Titles" localSheetId="4">'раздел 5'!$2:$6</definedName>
  </definedNames>
  <calcPr calcId="145621"/>
</workbook>
</file>

<file path=xl/calcChain.xml><?xml version="1.0" encoding="utf-8"?>
<calcChain xmlns="http://schemas.openxmlformats.org/spreadsheetml/2006/main">
  <c r="J24" i="27" l="1"/>
  <c r="J23" i="27"/>
  <c r="J21" i="27"/>
  <c r="J20" i="27"/>
  <c r="J17" i="27"/>
  <c r="J16" i="27"/>
  <c r="J15" i="27"/>
  <c r="J13" i="27"/>
  <c r="J12" i="27"/>
  <c r="J11" i="27"/>
  <c r="J10" i="27"/>
  <c r="J9" i="27"/>
  <c r="J8" i="27"/>
  <c r="F24" i="27"/>
  <c r="F23" i="27"/>
  <c r="F22" i="27"/>
  <c r="F21" i="27"/>
  <c r="F20" i="27"/>
  <c r="F19" i="27"/>
  <c r="F17" i="27"/>
  <c r="F16" i="27"/>
  <c r="F15" i="27"/>
  <c r="F13" i="27"/>
  <c r="F12" i="27"/>
  <c r="F11" i="27"/>
  <c r="F10" i="27"/>
  <c r="F9" i="27"/>
  <c r="F8" i="27"/>
  <c r="I23" i="27" l="1"/>
  <c r="I20" i="27"/>
  <c r="I10" i="27"/>
  <c r="I24" i="27" s="1"/>
  <c r="I22" i="27" s="1"/>
  <c r="J22" i="27" s="1"/>
  <c r="I6" i="27"/>
  <c r="J6" i="27" s="1"/>
  <c r="K6" i="27" s="1"/>
  <c r="H6" i="31"/>
  <c r="K28" i="29"/>
  <c r="J28" i="29"/>
  <c r="I28" i="29"/>
  <c r="I21" i="27" l="1"/>
  <c r="I19" i="27" s="1"/>
  <c r="J19" i="27" s="1"/>
  <c r="B5" i="31"/>
  <c r="C5" i="31" s="1"/>
  <c r="G5" i="31" s="1"/>
  <c r="H5" i="31" s="1"/>
  <c r="F22" i="30"/>
  <c r="G22" i="30" s="1"/>
  <c r="F14" i="30"/>
  <c r="G14" i="30" s="1"/>
  <c r="G8" i="30"/>
  <c r="D8" i="30"/>
  <c r="F5" i="30"/>
  <c r="G5" i="30" s="1"/>
  <c r="S27" i="29"/>
  <c r="R27" i="29"/>
  <c r="Q27" i="29"/>
  <c r="P27" i="29"/>
  <c r="O27" i="29"/>
  <c r="N27" i="29"/>
  <c r="M27" i="29"/>
  <c r="L27" i="29"/>
  <c r="S24" i="29"/>
  <c r="R24" i="29"/>
  <c r="Q24" i="29"/>
  <c r="P24" i="29"/>
  <c r="O24" i="29"/>
  <c r="N24" i="29"/>
  <c r="M24" i="29"/>
  <c r="L24" i="29"/>
  <c r="S23" i="29"/>
  <c r="O23" i="29"/>
  <c r="L23" i="29"/>
  <c r="P23" i="29" s="1"/>
  <c r="S22" i="29"/>
  <c r="O22" i="29"/>
  <c r="L22" i="29"/>
  <c r="P22" i="29" s="1"/>
  <c r="S20" i="29"/>
  <c r="S19" i="29" s="1"/>
  <c r="O20" i="29"/>
  <c r="O19" i="29" s="1"/>
  <c r="R19" i="29"/>
  <c r="Q19" i="29"/>
  <c r="N19" i="29"/>
  <c r="M19" i="29"/>
  <c r="S16" i="29"/>
  <c r="O16" i="29"/>
  <c r="L16" i="29"/>
  <c r="P16" i="29" s="1"/>
  <c r="S13" i="29"/>
  <c r="O13" i="29"/>
  <c r="S12" i="29"/>
  <c r="R12" i="29"/>
  <c r="Q12" i="29"/>
  <c r="O12" i="29"/>
  <c r="N12" i="29"/>
  <c r="M12" i="29"/>
  <c r="S10" i="29"/>
  <c r="S9" i="29" s="1"/>
  <c r="S31" i="29" s="1"/>
  <c r="O10" i="29"/>
  <c r="O9" i="29" s="1"/>
  <c r="O31" i="29" s="1"/>
  <c r="R9" i="29"/>
  <c r="R15" i="29" s="1"/>
  <c r="R18" i="29" s="1"/>
  <c r="Q9" i="29"/>
  <c r="Q15" i="29" s="1"/>
  <c r="Q18" i="29" s="1"/>
  <c r="N9" i="29"/>
  <c r="N31" i="29" s="1"/>
  <c r="M9" i="29"/>
  <c r="M31" i="29" s="1"/>
  <c r="D6" i="27"/>
  <c r="E6" i="27" s="1"/>
  <c r="F6" i="27" s="1"/>
  <c r="G6" i="27" s="1"/>
  <c r="H7" i="29" l="1"/>
  <c r="I7" i="29" s="1"/>
  <c r="J7" i="29" s="1"/>
  <c r="K7" i="29" s="1"/>
  <c r="L7" i="29" s="1"/>
  <c r="M7" i="29" s="1"/>
  <c r="N7" i="29" s="1"/>
  <c r="O7" i="29" s="1"/>
  <c r="P7" i="29" s="1"/>
  <c r="Q7" i="29" s="1"/>
  <c r="R7" i="29" s="1"/>
  <c r="S7" i="29" s="1"/>
  <c r="L20" i="29"/>
  <c r="P20" i="29" s="1"/>
  <c r="P19" i="29" s="1"/>
  <c r="L31" i="29"/>
  <c r="P31" i="29"/>
  <c r="R31" i="29"/>
  <c r="L10" i="29"/>
  <c r="S15" i="29"/>
  <c r="S18" i="29" s="1"/>
  <c r="O15" i="29"/>
  <c r="O18" i="29" s="1"/>
  <c r="M15" i="29"/>
  <c r="M18" i="29" s="1"/>
  <c r="Q31" i="29"/>
  <c r="N15" i="29"/>
  <c r="N18" i="29" s="1"/>
  <c r="L19" i="29" l="1"/>
  <c r="L9" i="29"/>
  <c r="L15" i="29" s="1"/>
  <c r="L18" i="29" s="1"/>
  <c r="P10" i="29"/>
  <c r="P9" i="29" s="1"/>
  <c r="P15" i="29" s="1"/>
  <c r="P18" i="29" s="1"/>
  <c r="L13" i="29" l="1"/>
  <c r="L12" i="29" l="1"/>
  <c r="P13" i="29"/>
  <c r="P12" i="29" s="1"/>
  <c r="I6" i="31" l="1"/>
</calcChain>
</file>

<file path=xl/sharedStrings.xml><?xml version="1.0" encoding="utf-8"?>
<sst xmlns="http://schemas.openxmlformats.org/spreadsheetml/2006/main" count="252" uniqueCount="140">
  <si>
    <t>Наименование показателя</t>
  </si>
  <si>
    <t>тыс. руб.</t>
  </si>
  <si>
    <t>%</t>
  </si>
  <si>
    <t>1.</t>
  </si>
  <si>
    <t>2.</t>
  </si>
  <si>
    <t>3.</t>
  </si>
  <si>
    <t>4.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</si>
  <si>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</si>
  <si>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</si>
  <si>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</si>
  <si>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</si>
  <si>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</si>
  <si>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</si>
  <si>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</si>
  <si>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ед.</t>
  </si>
  <si>
    <t>2</t>
  </si>
  <si>
    <t>2.2</t>
  </si>
  <si>
    <t>км</t>
  </si>
  <si>
    <t>кВт.ч/куб.м</t>
  </si>
  <si>
    <t>I</t>
  </si>
  <si>
    <t>II</t>
  </si>
  <si>
    <t>III</t>
  </si>
  <si>
    <t>Значение показателя</t>
  </si>
  <si>
    <t>тыс.куб.м</t>
  </si>
  <si>
    <t>тыс.кВт.ч</t>
  </si>
  <si>
    <t xml:space="preserve">Наименование показателей   </t>
  </si>
  <si>
    <t>Единицы измерения</t>
  </si>
  <si>
    <t>Показатели производственной деятельности</t>
  </si>
  <si>
    <t>куб.м</t>
  </si>
  <si>
    <t>№    п/п</t>
  </si>
  <si>
    <t>2020 год</t>
  </si>
  <si>
    <t>2021 год</t>
  </si>
  <si>
    <t>2022 год</t>
  </si>
  <si>
    <t>2023 год</t>
  </si>
  <si>
    <t>Раздел 4. Объем финансовых потребностей, необходимых для реализации производственной программы</t>
  </si>
  <si>
    <t>1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</si>
  <si>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</si>
  <si>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</si>
  <si>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</si>
  <si>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</si>
  <si>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</si>
  <si>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</si>
  <si>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Показатели качества очистки сточных вод</t>
  </si>
  <si>
    <t>Показатели надежности и бесперебойности водоотведения</t>
  </si>
  <si>
    <t>количество аварий и засоров на канализационных сетях</t>
  </si>
  <si>
    <t>протяженность канализационных сетей</t>
  </si>
  <si>
    <t>Показатели эффективности использования ресурсов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</si>
  <si>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</si>
  <si>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общее количество электрической энергии, потребляемой в технологическом процессе очистки сточных вод</t>
  </si>
  <si>
    <t>общий объем сточных вод, подвергающихся очистке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</si>
  <si>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</si>
  <si>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общее количество электрической энергии, потребляемой в технологическом процессе транспортировки сточных вод</t>
  </si>
  <si>
    <t>общий объем транспортируемых сточных вод</t>
  </si>
  <si>
    <t>показатель надежности и бесперебойности централизованной системы водоотведения</t>
  </si>
  <si>
    <t>ОТЧЕТ ОБ ИСПОЛНЕНИИ ПРОИЗВОДСТВЕННОЙ ПРОГРАММЫ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</si>
  <si>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</si>
  <si>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</si>
  <si>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</si>
  <si>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</si>
  <si>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</si>
  <si>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</si>
  <si>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</si>
  <si>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(ФИО, подпись)</t>
  </si>
  <si>
    <t>689000, Чукотский автономный округ, Анадырский район, г.Анадырь, ул.Отке, д.34б, кв.27</t>
  </si>
  <si>
    <t>ООО «ЧукотТранс»</t>
  </si>
  <si>
    <t>Раздел 2. Баланс водоотведения</t>
  </si>
  <si>
    <t>план</t>
  </si>
  <si>
    <t>факт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</si>
  <si>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</si>
  <si>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</si>
  <si>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</si>
  <si>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</si>
  <si>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</si>
  <si>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</si>
  <si>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</si>
  <si>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</si>
  <si>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</si>
  <si>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</si>
  <si>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</si>
  <si>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</si>
  <si>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</si>
  <si>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</si>
  <si>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</si>
  <si>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</si>
  <si>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</si>
  <si>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</si>
  <si>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</si>
  <si>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</si>
  <si>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</si>
  <si>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</si>
  <si>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</si>
  <si>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</si>
  <si>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</si>
  <si>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</si>
  <si>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 xml:space="preserve">        городского</t>
  </si>
  <si>
    <t xml:space="preserve">        сельского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</si>
  <si>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</si>
  <si>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</si>
  <si>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</si>
  <si>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</si>
  <si>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</si>
  <si>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</si>
  <si>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</si>
  <si>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</si>
  <si>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3.1</t>
  </si>
  <si>
    <t>объем сточных вод, прошедших очистку</t>
  </si>
  <si>
    <t>3.2</t>
  </si>
  <si>
    <t>сбросы сточных вод в пределах нормативов и лимитов</t>
  </si>
  <si>
    <t>Объем обезвоженного осадка сточных вод</t>
  </si>
  <si>
    <t>5.</t>
  </si>
  <si>
    <t>Сброшенные воды без очистки</t>
  </si>
  <si>
    <t>№           п/п</t>
  </si>
  <si>
    <t xml:space="preserve">ПЛАН </t>
  </si>
  <si>
    <t>ФАКТ</t>
  </si>
  <si>
    <t>Отклонение 
(- не использовано, + перерасход)</t>
  </si>
  <si>
    <t>Причины отклонения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</si>
  <si>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</si>
  <si>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</si>
  <si>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</si>
  <si>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Средства на реализацию мероприятия, тыс.руб.</t>
  </si>
  <si>
    <t>Итого:</t>
  </si>
  <si>
    <t>* План мероприятий по ремонту объектов централизованных систем водоотведения организацией не представлен</t>
  </si>
  <si>
    <t>3.2. Мероприятия, направленные на улучшение качества очистки сточных вод*</t>
  </si>
  <si>
    <t>* План мероприятий, направленных на улучшение качества очистки сточных вод, организацией не представлен</t>
  </si>
  <si>
    <t>3.3. Мероприятия по энергосбережению и повышению энергетической эффективности*</t>
  </si>
  <si>
    <t>* План мероприятий по энергосбережению и повышению энергетической эффективности, организацией не представлен</t>
  </si>
  <si>
    <t>ПЛАН</t>
  </si>
  <si>
    <t>Объем финансовых потребностей</t>
  </si>
  <si>
    <t xml:space="preserve">Отклонение </t>
  </si>
  <si>
    <t>Раздел 5. Показатели надежности, качества, энергетической эффективности объектов централизованной системы водоотведения</t>
  </si>
  <si>
    <t>(должность)</t>
  </si>
  <si>
    <t xml:space="preserve">Директор ООО "ЧукотТранс" </t>
  </si>
  <si>
    <r>
      <t xml:space="preserve">_______________________  </t>
    </r>
    <r>
      <rPr>
        <sz val="12"/>
        <color indexed="8"/>
        <rFont val="Times New Roman"/>
        <family val="1"/>
        <charset val="204"/>
      </rPr>
      <t xml:space="preserve">         </t>
    </r>
    <r>
      <rPr>
        <u/>
        <sz val="12"/>
        <color indexed="8"/>
        <rFont val="Times New Roman"/>
        <family val="1"/>
        <charset val="204"/>
      </rPr>
      <t xml:space="preserve">Головатенко В.В. </t>
    </r>
  </si>
  <si>
    <t>сельское поселение Усть-Белая</t>
  </si>
  <si>
    <r>
      <t xml:space="preserve">Раздел 3. Перечень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</si>
  <si>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водоотведения*</t>
    </r>
  </si>
  <si>
    <t>Сельское поселение Усть-Белая</t>
  </si>
  <si>
    <t>в сфере водоотведения за 2020-2021 годы</t>
  </si>
  <si>
    <t xml:space="preserve">     </t>
  </si>
  <si>
    <t>с 01.08.2020 г. 
по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</si>
</sst>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Helv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9" fillId="0" borderId="0"/>
    <xf numFmtId="0" fontId="4" fillId="0" borderId="0"/>
    <xf numFmtId="0" fontId="8" fillId="0" borderId="0"/>
    <xf numFmtId="0" fontId="3" fillId="0" borderId="0"/>
    <xf numFmtId="0" fontId="3" fillId="0" borderId="0"/>
  </cellStyleXfs>
  <cellXfs count="249">
    <xf numFmtId="0" fontId="0" fillId="0" borderId="0" xfId="0"/>
    <xf numFmtId="0" fontId="7" fillId="0" borderId="0" xfId="0" applyFont="1"/>
    <xf numFmtId="0" fontId="1" fillId="0" borderId="1" xfId="3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49" fontId="5" fillId="0" borderId="3" xfId="4" applyNumberFormat="1" applyFont="1" applyBorder="1" applyAlignment="1">
      <alignment horizontal="center" vertical="center" wrapText="1"/>
    </xf>
    <xf numFmtId="49" fontId="5" fillId="0" borderId="4" xfId="4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49" fontId="5" fillId="0" borderId="6" xfId="4" applyNumberFormat="1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49" fontId="5" fillId="0" borderId="8" xfId="4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/>
    <xf numFmtId="49" fontId="5" fillId="0" borderId="9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vertical="center"/>
    </xf>
    <xf numFmtId="0" fontId="5" fillId="0" borderId="2" xfId="6" applyFont="1" applyBorder="1" applyAlignment="1">
      <alignment horizontal="left" wrapText="1"/>
    </xf>
    <xf numFmtId="0" fontId="5" fillId="0" borderId="4" xfId="6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1" xfId="2" applyFont="1" applyBorder="1" applyAlignment="1">
      <alignment horizontal="center" wrapText="1"/>
    </xf>
    <xf numFmtId="0" fontId="5" fillId="0" borderId="14" xfId="4" applyFont="1" applyBorder="1" applyAlignment="1">
      <alignment horizontal="center" wrapText="1"/>
    </xf>
    <xf numFmtId="0" fontId="5" fillId="0" borderId="4" xfId="4" applyFont="1" applyBorder="1" applyAlignment="1">
      <alignment horizontal="center" wrapText="1"/>
    </xf>
    <xf numFmtId="0" fontId="5" fillId="0" borderId="11" xfId="6" applyFont="1" applyBorder="1" applyAlignment="1">
      <alignment horizontal="left" wrapText="1"/>
    </xf>
    <xf numFmtId="0" fontId="5" fillId="0" borderId="10" xfId="4" applyFont="1" applyBorder="1" applyAlignment="1">
      <alignment horizontal="center" wrapText="1"/>
    </xf>
    <xf numFmtId="0" fontId="5" fillId="2" borderId="10" xfId="4" applyFont="1" applyFill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15" xfId="3" applyFont="1" applyBorder="1" applyAlignment="1">
      <alignment horizontal="center" vertical="center" wrapText="1"/>
    </xf>
    <xf numFmtId="0" fontId="14" fillId="0" borderId="0" xfId="5" applyFont="1"/>
    <xf numFmtId="0" fontId="5" fillId="0" borderId="1" xfId="5" applyFont="1" applyBorder="1" applyAlignment="1">
      <alignment horizontal="left" vertical="center" wrapText="1"/>
    </xf>
    <xf numFmtId="0" fontId="5" fillId="0" borderId="0" xfId="5" applyFont="1"/>
    <xf numFmtId="0" fontId="1" fillId="0" borderId="1" xfId="3" applyFont="1" applyBorder="1" applyAlignment="1">
      <alignment horizontal="left" vertical="center" wrapText="1"/>
    </xf>
    <xf numFmtId="0" fontId="5" fillId="0" borderId="0" xfId="5" applyFont="1" applyBorder="1" applyAlignment="1">
      <alignment horizontal="left" vertical="center" wrapText="1"/>
    </xf>
    <xf numFmtId="0" fontId="1" fillId="0" borderId="0" xfId="3" applyFont="1" applyBorder="1" applyAlignment="1">
      <alignment horizontal="left" vertical="center"/>
    </xf>
    <xf numFmtId="0" fontId="6" fillId="0" borderId="0" xfId="5" applyFont="1"/>
    <xf numFmtId="0" fontId="5" fillId="0" borderId="16" xfId="5" applyFont="1" applyBorder="1"/>
    <xf numFmtId="0" fontId="15" fillId="0" borderId="0" xfId="5" applyFont="1" applyBorder="1" applyAlignment="1">
      <alignment horizontal="center"/>
    </xf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0" fontId="1" fillId="0" borderId="0" xfId="3" applyFont="1" applyBorder="1" applyAlignment="1">
      <alignment horizontal="left"/>
    </xf>
    <xf numFmtId="0" fontId="6" fillId="0" borderId="0" xfId="5" applyFont="1" applyBorder="1" applyAlignment="1">
      <alignment horizontal="left"/>
    </xf>
    <xf numFmtId="0" fontId="11" fillId="0" borderId="16" xfId="0" applyFont="1" applyFill="1" applyBorder="1" applyAlignment="1"/>
    <xf numFmtId="0" fontId="16" fillId="0" borderId="0" xfId="3" applyFont="1" applyFill="1" applyAlignment="1">
      <alignment horizontal="center" vertical="center" wrapText="1"/>
    </xf>
    <xf numFmtId="0" fontId="17" fillId="0" borderId="0" xfId="0" applyFont="1" applyFill="1"/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7" xfId="0" applyFont="1" applyFill="1" applyBorder="1"/>
    <xf numFmtId="0" fontId="17" fillId="0" borderId="18" xfId="0" applyFont="1" applyFill="1" applyBorder="1"/>
    <xf numFmtId="0" fontId="17" fillId="0" borderId="16" xfId="0" applyFont="1" applyFill="1" applyBorder="1"/>
    <xf numFmtId="0" fontId="17" fillId="0" borderId="19" xfId="0" applyFont="1" applyFill="1" applyBorder="1"/>
    <xf numFmtId="0" fontId="17" fillId="0" borderId="15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left" vertical="top" wrapText="1"/>
    </xf>
    <xf numFmtId="164" fontId="17" fillId="0" borderId="14" xfId="0" applyNumberFormat="1" applyFont="1" applyBorder="1" applyAlignment="1">
      <alignment horizontal="center" vertical="top" wrapText="1"/>
    </xf>
    <xf numFmtId="165" fontId="17" fillId="0" borderId="4" xfId="0" applyNumberFormat="1" applyFont="1" applyBorder="1" applyAlignment="1">
      <alignment horizontal="center" vertical="top" wrapText="1"/>
    </xf>
    <xf numFmtId="165" fontId="17" fillId="0" borderId="20" xfId="0" applyNumberFormat="1" applyFont="1" applyBorder="1" applyAlignment="1">
      <alignment horizontal="center" vertical="top" wrapText="1"/>
    </xf>
    <xf numFmtId="165" fontId="17" fillId="0" borderId="21" xfId="0" applyNumberFormat="1" applyFont="1" applyBorder="1" applyAlignment="1">
      <alignment horizontal="center" vertical="top" wrapText="1"/>
    </xf>
    <xf numFmtId="165" fontId="17" fillId="0" borderId="13" xfId="0" applyNumberFormat="1" applyFont="1" applyBorder="1" applyAlignment="1">
      <alignment horizontal="center" vertical="top" wrapText="1"/>
    </xf>
    <xf numFmtId="0" fontId="17" fillId="0" borderId="0" xfId="0" applyFont="1"/>
    <xf numFmtId="164" fontId="17" fillId="0" borderId="14" xfId="0" applyNumberFormat="1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center" vertical="center" wrapText="1"/>
    </xf>
    <xf numFmtId="165" fontId="16" fillId="0" borderId="22" xfId="0" applyNumberFormat="1" applyFont="1" applyBorder="1" applyAlignment="1">
      <alignment horizontal="center" vertical="center" wrapText="1"/>
    </xf>
    <xf numFmtId="165" fontId="16" fillId="0" borderId="23" xfId="0" applyNumberFormat="1" applyFont="1" applyBorder="1" applyAlignment="1">
      <alignment horizontal="center" vertical="center" wrapText="1"/>
    </xf>
    <xf numFmtId="165" fontId="16" fillId="0" borderId="12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164" fontId="17" fillId="0" borderId="14" xfId="0" applyNumberFormat="1" applyFont="1" applyBorder="1" applyAlignment="1">
      <alignment horizontal="left" vertical="top" wrapText="1"/>
    </xf>
    <xf numFmtId="165" fontId="17" fillId="0" borderId="14" xfId="0" applyNumberFormat="1" applyFont="1" applyBorder="1" applyAlignment="1">
      <alignment horizontal="center" vertical="center" wrapText="1"/>
    </xf>
    <xf numFmtId="165" fontId="17" fillId="3" borderId="24" xfId="0" applyNumberFormat="1" applyFont="1" applyFill="1" applyBorder="1" applyAlignment="1">
      <alignment horizontal="center" vertical="center" wrapText="1"/>
    </xf>
    <xf numFmtId="165" fontId="17" fillId="3" borderId="25" xfId="0" applyNumberFormat="1" applyFont="1" applyFill="1" applyBorder="1" applyAlignment="1">
      <alignment horizontal="center" vertical="center" wrapText="1"/>
    </xf>
    <xf numFmtId="165" fontId="17" fillId="0" borderId="13" xfId="0" applyNumberFormat="1" applyFont="1" applyBorder="1" applyAlignment="1">
      <alignment horizontal="center" vertical="center" wrapText="1"/>
    </xf>
    <xf numFmtId="165" fontId="17" fillId="0" borderId="22" xfId="0" applyNumberFormat="1" applyFont="1" applyBorder="1" applyAlignment="1">
      <alignment horizontal="center" vertical="center" wrapText="1"/>
    </xf>
    <xf numFmtId="165" fontId="17" fillId="0" borderId="23" xfId="0" applyNumberFormat="1" applyFont="1" applyBorder="1" applyAlignment="1">
      <alignment horizontal="center" vertical="center" wrapText="1"/>
    </xf>
    <xf numFmtId="165" fontId="17" fillId="0" borderId="12" xfId="0" applyNumberFormat="1" applyFont="1" applyBorder="1" applyAlignment="1">
      <alignment horizontal="center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165" fontId="16" fillId="0" borderId="24" xfId="0" applyNumberFormat="1" applyFont="1" applyBorder="1" applyAlignment="1">
      <alignment horizontal="center" vertical="center" wrapText="1"/>
    </xf>
    <xf numFmtId="165" fontId="16" fillId="0" borderId="25" xfId="0" applyNumberFormat="1" applyFont="1" applyBorder="1" applyAlignment="1">
      <alignment horizontal="center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5" fontId="17" fillId="0" borderId="24" xfId="0" applyNumberFormat="1" applyFont="1" applyBorder="1" applyAlignment="1">
      <alignment horizontal="center" vertical="center" wrapText="1"/>
    </xf>
    <xf numFmtId="165" fontId="17" fillId="0" borderId="25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left" vertical="top" wrapText="1"/>
    </xf>
    <xf numFmtId="164" fontId="17" fillId="0" borderId="14" xfId="0" applyNumberFormat="1" applyFont="1" applyBorder="1" applyAlignment="1">
      <alignment horizontal="left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left" vertical="center" wrapText="1"/>
    </xf>
    <xf numFmtId="164" fontId="17" fillId="0" borderId="11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26" xfId="0" applyNumberFormat="1" applyFont="1" applyBorder="1" applyAlignment="1">
      <alignment horizontal="center" vertical="center" wrapText="1"/>
    </xf>
    <xf numFmtId="165" fontId="16" fillId="0" borderId="27" xfId="0" applyNumberFormat="1" applyFont="1" applyBorder="1" applyAlignment="1">
      <alignment horizontal="center" vertical="center" wrapText="1"/>
    </xf>
    <xf numFmtId="165" fontId="16" fillId="0" borderId="28" xfId="0" applyNumberFormat="1" applyFont="1" applyBorder="1" applyAlignment="1">
      <alignment horizontal="center" vertical="center" wrapText="1"/>
    </xf>
    <xf numFmtId="0" fontId="13" fillId="0" borderId="0" xfId="0" applyFont="1"/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vertical="center" wrapText="1"/>
    </xf>
    <xf numFmtId="165" fontId="1" fillId="0" borderId="1" xfId="3" applyNumberFormat="1" applyFont="1" applyBorder="1" applyAlignment="1">
      <alignment horizontal="center" vertical="center"/>
    </xf>
    <xf numFmtId="0" fontId="1" fillId="2" borderId="1" xfId="3" applyFont="1" applyFill="1" applyBorder="1" applyAlignment="1">
      <alignment vertical="center" wrapText="1"/>
    </xf>
    <xf numFmtId="0" fontId="1" fillId="2" borderId="15" xfId="3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/>
    <xf numFmtId="0" fontId="1" fillId="0" borderId="15" xfId="3" applyFont="1" applyBorder="1" applyAlignment="1">
      <alignment horizontal="center" vertical="center"/>
    </xf>
    <xf numFmtId="165" fontId="17" fillId="0" borderId="1" xfId="0" applyNumberFormat="1" applyFont="1" applyBorder="1"/>
    <xf numFmtId="165" fontId="2" fillId="0" borderId="1" xfId="3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3" applyFont="1" applyBorder="1" applyAlignment="1">
      <alignment horizontal="left" wrapText="1"/>
    </xf>
    <xf numFmtId="0" fontId="1" fillId="0" borderId="0" xfId="3" applyFont="1" applyBorder="1" applyAlignment="1"/>
    <xf numFmtId="0" fontId="1" fillId="0" borderId="0" xfId="3" applyFont="1" applyBorder="1" applyAlignment="1">
      <alignment horizontal="center"/>
    </xf>
    <xf numFmtId="0" fontId="1" fillId="0" borderId="0" xfId="3" applyFont="1" applyBorder="1"/>
    <xf numFmtId="0" fontId="1" fillId="0" borderId="1" xfId="3" applyFont="1" applyBorder="1" applyAlignment="1">
      <alignment horizontal="center"/>
    </xf>
    <xf numFmtId="0" fontId="1" fillId="0" borderId="1" xfId="3" applyFont="1" applyBorder="1" applyAlignment="1">
      <alignment vertical="center"/>
    </xf>
    <xf numFmtId="0" fontId="5" fillId="0" borderId="1" xfId="0" applyFont="1" applyBorder="1"/>
    <xf numFmtId="0" fontId="5" fillId="0" borderId="15" xfId="0" applyFont="1" applyBorder="1" applyAlignment="1">
      <alignment horizontal="center"/>
    </xf>
    <xf numFmtId="165" fontId="1" fillId="0" borderId="1" xfId="3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/>
    </xf>
    <xf numFmtId="4" fontId="17" fillId="0" borderId="0" xfId="0" applyNumberFormat="1" applyFont="1"/>
    <xf numFmtId="0" fontId="17" fillId="0" borderId="0" xfId="0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166" fontId="5" fillId="0" borderId="36" xfId="0" applyNumberFormat="1" applyFont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166" fontId="5" fillId="0" borderId="38" xfId="0" applyNumberFormat="1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64" fontId="5" fillId="0" borderId="3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5" xfId="0" applyFont="1" applyFill="1" applyBorder="1" applyAlignment="1">
      <alignment horizontal="center" vertical="center" wrapText="1" shrinkToFit="1"/>
    </xf>
    <xf numFmtId="0" fontId="1" fillId="0" borderId="1" xfId="3" applyFont="1" applyBorder="1" applyAlignment="1">
      <alignment horizontal="center" vertical="center" wrapText="1"/>
    </xf>
    <xf numFmtId="166" fontId="5" fillId="0" borderId="38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top" wrapText="1"/>
    </xf>
    <xf numFmtId="164" fontId="5" fillId="0" borderId="40" xfId="2" applyNumberFormat="1" applyFont="1" applyFill="1" applyBorder="1" applyAlignment="1">
      <alignment horizontal="center" wrapText="1"/>
    </xf>
    <xf numFmtId="164" fontId="5" fillId="0" borderId="6" xfId="2" applyNumberFormat="1" applyFont="1" applyFill="1" applyBorder="1" applyAlignment="1">
      <alignment horizontal="center" wrapText="1"/>
    </xf>
    <xf numFmtId="1" fontId="5" fillId="0" borderId="6" xfId="2" applyNumberFormat="1" applyFont="1" applyFill="1" applyBorder="1" applyAlignment="1">
      <alignment horizontal="center" wrapText="1"/>
    </xf>
    <xf numFmtId="1" fontId="5" fillId="0" borderId="26" xfId="2" applyNumberFormat="1" applyFont="1" applyFill="1" applyBorder="1" applyAlignment="1">
      <alignment horizontal="center" wrapText="1"/>
    </xf>
    <xf numFmtId="164" fontId="5" fillId="0" borderId="21" xfId="2" applyNumberFormat="1" applyFont="1" applyFill="1" applyBorder="1" applyAlignment="1">
      <alignment horizontal="center" wrapText="1"/>
    </xf>
    <xf numFmtId="164" fontId="5" fillId="0" borderId="25" xfId="2" applyNumberFormat="1" applyFont="1" applyFill="1" applyBorder="1" applyAlignment="1">
      <alignment horizontal="center" wrapText="1"/>
    </xf>
    <xf numFmtId="1" fontId="5" fillId="0" borderId="25" xfId="2" applyNumberFormat="1" applyFont="1" applyFill="1" applyBorder="1" applyAlignment="1">
      <alignment horizont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32" xfId="0" applyNumberFormat="1" applyFont="1" applyFill="1" applyBorder="1" applyAlignment="1">
      <alignment horizontal="center" wrapText="1"/>
    </xf>
    <xf numFmtId="1" fontId="1" fillId="0" borderId="42" xfId="0" applyNumberFormat="1" applyFont="1" applyBorder="1" applyAlignment="1">
      <alignment horizontal="center"/>
    </xf>
    <xf numFmtId="2" fontId="5" fillId="0" borderId="30" xfId="0" applyNumberFormat="1" applyFont="1" applyBorder="1" applyAlignment="1">
      <alignment horizontal="center" wrapText="1"/>
    </xf>
    <xf numFmtId="164" fontId="5" fillId="0" borderId="30" xfId="0" applyNumberFormat="1" applyFont="1" applyBorder="1" applyAlignment="1">
      <alignment horizontal="center" wrapText="1"/>
    </xf>
    <xf numFmtId="164" fontId="5" fillId="0" borderId="33" xfId="0" applyNumberFormat="1" applyFont="1" applyBorder="1" applyAlignment="1">
      <alignment horizontal="center" wrapText="1"/>
    </xf>
    <xf numFmtId="164" fontId="5" fillId="0" borderId="37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65" fontId="17" fillId="0" borderId="24" xfId="0" applyNumberFormat="1" applyFont="1" applyFill="1" applyBorder="1" applyAlignment="1">
      <alignment horizontal="center" vertical="center" wrapText="1"/>
    </xf>
    <xf numFmtId="165" fontId="17" fillId="0" borderId="25" xfId="0" applyNumberFormat="1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4" xfId="2" applyFont="1" applyFill="1" applyBorder="1" applyAlignment="1">
      <alignment horizont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0" fillId="0" borderId="18" xfId="0" applyFont="1" applyBorder="1"/>
    <xf numFmtId="0" fontId="10" fillId="0" borderId="17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15" xfId="0" applyFont="1" applyBorder="1"/>
    <xf numFmtId="0" fontId="10" fillId="0" borderId="17" xfId="0" applyFont="1" applyBorder="1"/>
    <xf numFmtId="164" fontId="5" fillId="2" borderId="32" xfId="0" applyNumberFormat="1" applyFont="1" applyFill="1" applyBorder="1" applyAlignment="1">
      <alignment horizontal="center" vertical="center" wrapText="1"/>
    </xf>
    <xf numFmtId="0" fontId="6" fillId="0" borderId="0" xfId="5" applyFont="1" applyAlignment="1">
      <alignment horizontal="center"/>
    </xf>
    <xf numFmtId="0" fontId="12" fillId="0" borderId="0" xfId="3" applyFont="1" applyAlignment="1">
      <alignment horizontal="center" wrapText="1"/>
    </xf>
    <xf numFmtId="0" fontId="1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2" fillId="0" borderId="16" xfId="3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5" xfId="0" applyFont="1" applyFill="1" applyBorder="1" applyAlignment="1">
      <alignment horizontal="center" vertical="center" wrapText="1" shrinkToFit="1"/>
    </xf>
    <xf numFmtId="0" fontId="17" fillId="0" borderId="17" xfId="0" applyFont="1" applyFill="1" applyBorder="1" applyAlignment="1">
      <alignment horizontal="center" vertical="center" wrapText="1" shrinkToFit="1"/>
    </xf>
    <xf numFmtId="0" fontId="17" fillId="0" borderId="18" xfId="0" applyFont="1" applyFill="1" applyBorder="1" applyAlignment="1">
      <alignment horizontal="center" vertical="center" wrapText="1" shrinkToFit="1"/>
    </xf>
    <xf numFmtId="0" fontId="17" fillId="0" borderId="15" xfId="3" applyFont="1" applyFill="1" applyBorder="1" applyAlignment="1">
      <alignment horizontal="center" vertical="center" wrapText="1"/>
    </xf>
    <xf numFmtId="0" fontId="17" fillId="0" borderId="17" xfId="3" applyFont="1" applyFill="1" applyBorder="1" applyAlignment="1">
      <alignment horizontal="center" vertical="center" wrapText="1"/>
    </xf>
    <xf numFmtId="0" fontId="17" fillId="0" borderId="18" xfId="3" applyFont="1" applyFill="1" applyBorder="1" applyAlignment="1">
      <alignment horizontal="center" vertical="center" wrapText="1"/>
    </xf>
    <xf numFmtId="0" fontId="16" fillId="0" borderId="15" xfId="3" applyFont="1" applyFill="1" applyBorder="1" applyAlignment="1">
      <alignment horizontal="center" vertical="center" wrapText="1"/>
    </xf>
    <xf numFmtId="0" fontId="16" fillId="0" borderId="17" xfId="3" applyFont="1" applyFill="1" applyBorder="1" applyAlignment="1">
      <alignment horizontal="center" vertical="center" wrapText="1"/>
    </xf>
    <xf numFmtId="0" fontId="16" fillId="0" borderId="18" xfId="3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31" xfId="3" applyFont="1" applyBorder="1" applyAlignment="1">
      <alignment horizontal="center" vertical="center" wrapText="1"/>
    </xf>
    <xf numFmtId="0" fontId="1" fillId="0" borderId="19" xfId="3" applyFont="1" applyBorder="1" applyAlignment="1">
      <alignment horizontal="center" vertical="center" wrapText="1"/>
    </xf>
    <xf numFmtId="0" fontId="1" fillId="0" borderId="15" xfId="3" applyFont="1" applyBorder="1" applyAlignment="1">
      <alignment horizontal="left"/>
    </xf>
    <xf numFmtId="0" fontId="1" fillId="0" borderId="17" xfId="3" applyFont="1" applyBorder="1" applyAlignment="1">
      <alignment horizontal="left"/>
    </xf>
    <xf numFmtId="0" fontId="1" fillId="0" borderId="18" xfId="3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39" xfId="3" applyFont="1" applyBorder="1" applyAlignment="1">
      <alignment horizontal="left" wrapText="1"/>
    </xf>
    <xf numFmtId="0" fontId="1" fillId="0" borderId="0" xfId="3" applyFont="1" applyBorder="1" applyAlignment="1">
      <alignment horizontal="left" wrapText="1"/>
    </xf>
    <xf numFmtId="0" fontId="2" fillId="0" borderId="16" xfId="3" applyFont="1" applyBorder="1" applyAlignment="1">
      <alignment horizontal="left" wrapText="1"/>
    </xf>
    <xf numFmtId="0" fontId="1" fillId="0" borderId="39" xfId="3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29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15" xfId="3" applyFont="1" applyBorder="1" applyAlignment="1">
      <alignment horizontal="center" vertical="center" wrapText="1"/>
    </xf>
    <xf numFmtId="0" fontId="1" fillId="0" borderId="18" xfId="3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1" fillId="0" borderId="16" xfId="3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164" fontId="5" fillId="0" borderId="35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_ООО Тепловая компания (печора)" xfId="3"/>
    <cellStyle name="Обычный 5" xfId="4"/>
    <cellStyle name="Обычный_PP_PitWater" xfId="5"/>
    <cellStyle name="Стиль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42;&#1054;%20&#1063;&#1058;&#1088;&#1072;&#1085;&#1089;%20&#1059;&#1041;&#1077;&#1083;&#1072;&#1103;/&#1063;&#1058;&#1088;&#1072;&#1085;&#1089;%20&#1042;&#1054;%202023-2034%20&#1059;&#1041;&#1077;&#1083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У_Белая"/>
      <sheetName val="формула"/>
    </sheetNames>
    <sheetDataSet>
      <sheetData sheetId="0"/>
      <sheetData sheetId="1"/>
      <sheetData sheetId="2">
        <row r="106">
          <cell r="G106">
            <v>8535.3368028921213</v>
          </cell>
          <cell r="I106">
            <v>22348.502138936899</v>
          </cell>
        </row>
        <row r="112">
          <cell r="G112">
            <v>46.386302924347902</v>
          </cell>
          <cell r="I112">
            <v>204.61632134204146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C2" sqref="C2"/>
    </sheetView>
  </sheetViews>
  <sheetFormatPr defaultRowHeight="15.75" x14ac:dyDescent="0.25"/>
  <cols>
    <col min="1" max="1" width="51.28515625" style="35" customWidth="1"/>
    <col min="2" max="2" width="61.85546875" style="35" customWidth="1"/>
    <col min="3" max="3" width="7" style="35" customWidth="1"/>
    <col min="4" max="4" width="6.7109375" style="35" customWidth="1"/>
    <col min="5" max="16384" width="9.140625" style="35"/>
  </cols>
  <sheetData>
    <row r="1" spans="1:2" s="33" customFormat="1" ht="18.75" x14ac:dyDescent="0.3">
      <c r="A1" s="181" t="s">
        <v>54</v>
      </c>
      <c r="B1" s="181"/>
    </row>
    <row r="2" spans="1:2" s="33" customFormat="1" ht="18.75" x14ac:dyDescent="0.3">
      <c r="A2" s="182" t="s">
        <v>137</v>
      </c>
      <c r="B2" s="182"/>
    </row>
    <row r="3" spans="1:2" s="33" customFormat="1" ht="18.75" x14ac:dyDescent="0.3">
      <c r="A3" s="183"/>
      <c r="B3" s="184"/>
    </row>
    <row r="4" spans="1:2" s="33" customFormat="1" ht="18.75" x14ac:dyDescent="0.3">
      <c r="A4" s="185" t="s">
        <v>55</v>
      </c>
      <c r="B4" s="185"/>
    </row>
    <row r="5" spans="1:2" ht="30" customHeight="1" x14ac:dyDescent="0.25">
      <c r="A5" s="34" t="s">
        <v>56</v>
      </c>
      <c r="B5" s="36" t="s">
        <v>64</v>
      </c>
    </row>
    <row r="6" spans="1:2" ht="43.5" customHeight="1" x14ac:dyDescent="0.25">
      <c r="A6" s="34" t="s">
        <v>57</v>
      </c>
      <c r="B6" s="36" t="s">
        <v>63</v>
      </c>
    </row>
    <row r="7" spans="1:2" ht="45.75" customHeight="1" x14ac:dyDescent="0.25">
      <c r="A7" s="34" t="s">
        <v>58</v>
      </c>
      <c r="B7" s="36" t="s">
        <v>59</v>
      </c>
    </row>
    <row r="8" spans="1:2" ht="36" customHeight="1" x14ac:dyDescent="0.25">
      <c r="A8" s="34" t="s">
        <v>60</v>
      </c>
      <c r="B8" s="36" t="s">
        <v>61</v>
      </c>
    </row>
    <row r="9" spans="1:2" s="39" customFormat="1" x14ac:dyDescent="0.25">
      <c r="A9" s="37"/>
      <c r="B9" s="38"/>
    </row>
    <row r="12" spans="1:2" x14ac:dyDescent="0.25">
      <c r="A12" s="40" t="s">
        <v>131</v>
      </c>
      <c r="B12" s="41" t="s">
        <v>132</v>
      </c>
    </row>
    <row r="13" spans="1:2" x14ac:dyDescent="0.25">
      <c r="A13" s="42" t="s">
        <v>130</v>
      </c>
      <c r="B13" s="43" t="s">
        <v>62</v>
      </c>
    </row>
    <row r="20" spans="1:3" x14ac:dyDescent="0.25">
      <c r="C20" s="44"/>
    </row>
    <row r="22" spans="1:3" x14ac:dyDescent="0.25">
      <c r="C22" s="45"/>
    </row>
    <row r="25" spans="1:3" s="39" customFormat="1" x14ac:dyDescent="0.25">
      <c r="A25" s="35"/>
      <c r="B25" s="35"/>
      <c r="C25" s="35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K28" sqref="K28"/>
    </sheetView>
  </sheetViews>
  <sheetFormatPr defaultRowHeight="15" x14ac:dyDescent="0.25"/>
  <cols>
    <col min="1" max="1" width="6.85546875" style="63" customWidth="1"/>
    <col min="2" max="2" width="57.85546875" style="63" bestFit="1" customWidth="1"/>
    <col min="3" max="3" width="10.5703125" style="63" customWidth="1"/>
    <col min="4" max="4" width="9" style="63" bestFit="1" customWidth="1"/>
    <col min="5" max="6" width="11.5703125" style="63" bestFit="1" customWidth="1"/>
    <col min="7" max="8" width="9" style="63" bestFit="1" customWidth="1"/>
    <col min="9" max="10" width="11.5703125" style="63" bestFit="1" customWidth="1"/>
    <col min="11" max="11" width="9" style="63" bestFit="1" customWidth="1"/>
    <col min="12" max="19" width="15" style="63" hidden="1" customWidth="1"/>
    <col min="20" max="16384" width="9.140625" style="63"/>
  </cols>
  <sheetData>
    <row r="1" spans="1:19" s="48" customFormat="1" ht="18.75" x14ac:dyDescent="0.3">
      <c r="A1" s="46" t="s">
        <v>65</v>
      </c>
      <c r="B1" s="47"/>
      <c r="C1" s="47"/>
    </row>
    <row r="2" spans="1:19" s="48" customFormat="1" x14ac:dyDescent="0.25">
      <c r="A2" s="186" t="s">
        <v>29</v>
      </c>
      <c r="B2" s="186" t="s">
        <v>25</v>
      </c>
      <c r="C2" s="186" t="s">
        <v>26</v>
      </c>
      <c r="D2" s="190" t="s">
        <v>27</v>
      </c>
      <c r="E2" s="191"/>
      <c r="F2" s="191"/>
      <c r="G2" s="191"/>
      <c r="H2" s="191"/>
      <c r="I2" s="191"/>
      <c r="J2" s="191"/>
      <c r="K2" s="192"/>
      <c r="L2" s="50"/>
      <c r="M2" s="50"/>
      <c r="N2" s="50"/>
      <c r="O2" s="50"/>
      <c r="P2" s="50"/>
      <c r="Q2" s="50"/>
      <c r="R2" s="50"/>
      <c r="S2" s="51"/>
    </row>
    <row r="3" spans="1:19" s="48" customFormat="1" x14ac:dyDescent="0.25">
      <c r="A3" s="186"/>
      <c r="B3" s="186"/>
      <c r="C3" s="186"/>
      <c r="D3" s="193" t="s">
        <v>133</v>
      </c>
      <c r="E3" s="194"/>
      <c r="F3" s="194"/>
      <c r="G3" s="194"/>
      <c r="H3" s="194"/>
      <c r="I3" s="194"/>
      <c r="J3" s="194"/>
      <c r="K3" s="195"/>
      <c r="L3" s="52"/>
      <c r="S3" s="53"/>
    </row>
    <row r="4" spans="1:19" s="48" customFormat="1" x14ac:dyDescent="0.25">
      <c r="A4" s="186"/>
      <c r="B4" s="186"/>
      <c r="C4" s="186"/>
      <c r="D4" s="187" t="s">
        <v>30</v>
      </c>
      <c r="E4" s="188"/>
      <c r="F4" s="188"/>
      <c r="G4" s="189"/>
      <c r="H4" s="187" t="s">
        <v>31</v>
      </c>
      <c r="I4" s="188"/>
      <c r="J4" s="188"/>
      <c r="K4" s="189"/>
      <c r="L4" s="188" t="s">
        <v>32</v>
      </c>
      <c r="M4" s="188"/>
      <c r="N4" s="188"/>
      <c r="O4" s="189"/>
      <c r="P4" s="187" t="s">
        <v>33</v>
      </c>
      <c r="Q4" s="188"/>
      <c r="R4" s="188"/>
      <c r="S4" s="189"/>
    </row>
    <row r="5" spans="1:19" s="48" customFormat="1" x14ac:dyDescent="0.25">
      <c r="A5" s="186"/>
      <c r="B5" s="186"/>
      <c r="C5" s="186"/>
      <c r="D5" s="55" t="s">
        <v>66</v>
      </c>
      <c r="E5" s="196" t="s">
        <v>67</v>
      </c>
      <c r="F5" s="197"/>
      <c r="G5" s="198"/>
      <c r="H5" s="55" t="s">
        <v>66</v>
      </c>
      <c r="I5" s="196" t="s">
        <v>67</v>
      </c>
      <c r="J5" s="197"/>
      <c r="K5" s="198"/>
      <c r="L5" s="55" t="s">
        <v>66</v>
      </c>
      <c r="M5" s="196" t="s">
        <v>67</v>
      </c>
      <c r="N5" s="197"/>
      <c r="O5" s="198"/>
      <c r="P5" s="55" t="s">
        <v>66</v>
      </c>
      <c r="Q5" s="196" t="s">
        <v>67</v>
      </c>
      <c r="R5" s="197"/>
      <c r="S5" s="198"/>
    </row>
    <row r="6" spans="1:19" s="48" customFormat="1" x14ac:dyDescent="0.25">
      <c r="A6" s="54"/>
      <c r="B6" s="54"/>
      <c r="C6" s="49"/>
      <c r="D6" s="55" t="s">
        <v>68</v>
      </c>
      <c r="E6" s="55" t="s">
        <v>69</v>
      </c>
      <c r="F6" s="55" t="s">
        <v>70</v>
      </c>
      <c r="G6" s="55" t="s">
        <v>68</v>
      </c>
      <c r="H6" s="55" t="s">
        <v>68</v>
      </c>
      <c r="I6" s="55" t="s">
        <v>69</v>
      </c>
      <c r="J6" s="55" t="s">
        <v>70</v>
      </c>
      <c r="K6" s="55" t="s">
        <v>68</v>
      </c>
      <c r="L6" s="55" t="s">
        <v>68</v>
      </c>
      <c r="M6" s="55" t="s">
        <v>69</v>
      </c>
      <c r="N6" s="55" t="s">
        <v>70</v>
      </c>
      <c r="O6" s="55" t="s">
        <v>68</v>
      </c>
      <c r="P6" s="55" t="s">
        <v>68</v>
      </c>
      <c r="Q6" s="55" t="s">
        <v>69</v>
      </c>
      <c r="R6" s="55" t="s">
        <v>70</v>
      </c>
      <c r="S6" s="55" t="s">
        <v>68</v>
      </c>
    </row>
    <row r="7" spans="1:19" s="48" customFormat="1" x14ac:dyDescent="0.25">
      <c r="A7" s="54">
        <v>1</v>
      </c>
      <c r="B7" s="54">
        <v>2</v>
      </c>
      <c r="C7" s="54">
        <v>3</v>
      </c>
      <c r="D7" s="139">
        <v>4</v>
      </c>
      <c r="E7" s="139">
        <v>5</v>
      </c>
      <c r="F7" s="139">
        <v>6</v>
      </c>
      <c r="G7" s="138">
        <v>7</v>
      </c>
      <c r="H7" s="49">
        <f t="shared" ref="H7:S7" si="0">G7+1</f>
        <v>8</v>
      </c>
      <c r="I7" s="54">
        <f t="shared" si="0"/>
        <v>9</v>
      </c>
      <c r="J7" s="54">
        <f t="shared" si="0"/>
        <v>10</v>
      </c>
      <c r="K7" s="49">
        <f t="shared" si="0"/>
        <v>11</v>
      </c>
      <c r="L7" s="49">
        <f t="shared" si="0"/>
        <v>12</v>
      </c>
      <c r="M7" s="54">
        <f t="shared" si="0"/>
        <v>13</v>
      </c>
      <c r="N7" s="54">
        <f t="shared" si="0"/>
        <v>14</v>
      </c>
      <c r="O7" s="49">
        <f t="shared" si="0"/>
        <v>15</v>
      </c>
      <c r="P7" s="49">
        <f t="shared" si="0"/>
        <v>16</v>
      </c>
      <c r="Q7" s="54">
        <f t="shared" si="0"/>
        <v>17</v>
      </c>
      <c r="R7" s="54">
        <f t="shared" si="0"/>
        <v>18</v>
      </c>
      <c r="S7" s="49">
        <f t="shared" si="0"/>
        <v>19</v>
      </c>
    </row>
    <row r="8" spans="1:19" x14ac:dyDescent="0.25">
      <c r="A8" s="56" t="s">
        <v>3</v>
      </c>
      <c r="B8" s="57" t="s">
        <v>71</v>
      </c>
      <c r="C8" s="58"/>
      <c r="D8" s="59"/>
      <c r="E8" s="60"/>
      <c r="F8" s="61"/>
      <c r="G8" s="62"/>
      <c r="H8" s="59" t="s">
        <v>138</v>
      </c>
      <c r="I8" s="60"/>
      <c r="J8" s="61"/>
      <c r="K8" s="62"/>
      <c r="L8" s="59"/>
      <c r="M8" s="60"/>
      <c r="N8" s="61"/>
      <c r="O8" s="62"/>
      <c r="P8" s="59"/>
      <c r="Q8" s="60"/>
      <c r="R8" s="61"/>
      <c r="S8" s="62"/>
    </row>
    <row r="9" spans="1:19" ht="28.5" x14ac:dyDescent="0.25">
      <c r="A9" s="56" t="s">
        <v>72</v>
      </c>
      <c r="B9" s="57" t="s">
        <v>73</v>
      </c>
      <c r="C9" s="64" t="s">
        <v>28</v>
      </c>
      <c r="D9" s="65">
        <v>32630</v>
      </c>
      <c r="E9" s="66">
        <v>0</v>
      </c>
      <c r="F9" s="67">
        <v>14979.662</v>
      </c>
      <c r="G9" s="68">
        <v>14979.662</v>
      </c>
      <c r="H9" s="65">
        <v>32630</v>
      </c>
      <c r="I9" s="66">
        <v>17825.047999999999</v>
      </c>
      <c r="J9" s="67">
        <v>17659.400000000001</v>
      </c>
      <c r="K9" s="68">
        <v>35484.448000000004</v>
      </c>
      <c r="L9" s="65">
        <f t="shared" ref="L9:S9" si="1">L10+L11</f>
        <v>32630</v>
      </c>
      <c r="M9" s="66">
        <f t="shared" si="1"/>
        <v>0</v>
      </c>
      <c r="N9" s="67">
        <f t="shared" si="1"/>
        <v>0</v>
      </c>
      <c r="O9" s="68">
        <f t="shared" si="1"/>
        <v>0</v>
      </c>
      <c r="P9" s="65">
        <f t="shared" si="1"/>
        <v>32630</v>
      </c>
      <c r="Q9" s="66">
        <f t="shared" si="1"/>
        <v>0</v>
      </c>
      <c r="R9" s="67">
        <f t="shared" si="1"/>
        <v>0</v>
      </c>
      <c r="S9" s="68">
        <f t="shared" si="1"/>
        <v>0</v>
      </c>
    </row>
    <row r="10" spans="1:19" x14ac:dyDescent="0.25">
      <c r="A10" s="69" t="s">
        <v>74</v>
      </c>
      <c r="B10" s="70" t="s">
        <v>75</v>
      </c>
      <c r="C10" s="64" t="s">
        <v>28</v>
      </c>
      <c r="D10" s="71">
        <v>32630</v>
      </c>
      <c r="E10" s="72">
        <v>0</v>
      </c>
      <c r="F10" s="73">
        <v>14979.662</v>
      </c>
      <c r="G10" s="74">
        <v>14979.662</v>
      </c>
      <c r="H10" s="71">
        <v>32630</v>
      </c>
      <c r="I10" s="72">
        <v>17825.047999999999</v>
      </c>
      <c r="J10" s="73">
        <v>17659.400000000001</v>
      </c>
      <c r="K10" s="74">
        <v>35484.448000000004</v>
      </c>
      <c r="L10" s="71">
        <f>H10</f>
        <v>32630</v>
      </c>
      <c r="M10" s="72"/>
      <c r="N10" s="73"/>
      <c r="O10" s="74">
        <f>SUM(M10:N10)</f>
        <v>0</v>
      </c>
      <c r="P10" s="71">
        <f>L10</f>
        <v>32630</v>
      </c>
      <c r="Q10" s="72"/>
      <c r="R10" s="73"/>
      <c r="S10" s="74">
        <f>SUM(Q10:R10)</f>
        <v>0</v>
      </c>
    </row>
    <row r="11" spans="1:19" x14ac:dyDescent="0.25">
      <c r="A11" s="69" t="s">
        <v>76</v>
      </c>
      <c r="B11" s="70" t="s">
        <v>77</v>
      </c>
      <c r="C11" s="64" t="s">
        <v>28</v>
      </c>
      <c r="D11" s="71"/>
      <c r="E11" s="75"/>
      <c r="F11" s="76"/>
      <c r="G11" s="77"/>
      <c r="H11" s="71"/>
      <c r="I11" s="75"/>
      <c r="J11" s="76"/>
      <c r="K11" s="77"/>
      <c r="L11" s="71"/>
      <c r="M11" s="75"/>
      <c r="N11" s="76"/>
      <c r="O11" s="77"/>
      <c r="P11" s="71"/>
      <c r="Q11" s="75"/>
      <c r="R11" s="76"/>
      <c r="S11" s="77"/>
    </row>
    <row r="12" spans="1:19" x14ac:dyDescent="0.25">
      <c r="A12" s="56" t="s">
        <v>78</v>
      </c>
      <c r="B12" s="57" t="s">
        <v>79</v>
      </c>
      <c r="C12" s="64" t="s">
        <v>28</v>
      </c>
      <c r="D12" s="78">
        <v>32630</v>
      </c>
      <c r="E12" s="79">
        <v>0</v>
      </c>
      <c r="F12" s="80">
        <v>14979.662</v>
      </c>
      <c r="G12" s="81">
        <v>14979.662</v>
      </c>
      <c r="H12" s="78">
        <v>32630</v>
      </c>
      <c r="I12" s="79">
        <v>17825.047999999999</v>
      </c>
      <c r="J12" s="80">
        <v>17659.400000000001</v>
      </c>
      <c r="K12" s="81">
        <v>35484.448000000004</v>
      </c>
      <c r="L12" s="78">
        <f t="shared" ref="L12:S12" si="2">L13+L14</f>
        <v>32630</v>
      </c>
      <c r="M12" s="79">
        <f t="shared" si="2"/>
        <v>0</v>
      </c>
      <c r="N12" s="80">
        <f t="shared" si="2"/>
        <v>0</v>
      </c>
      <c r="O12" s="81">
        <f t="shared" si="2"/>
        <v>0</v>
      </c>
      <c r="P12" s="78">
        <f t="shared" si="2"/>
        <v>32630</v>
      </c>
      <c r="Q12" s="79">
        <f t="shared" si="2"/>
        <v>0</v>
      </c>
      <c r="R12" s="80">
        <f t="shared" si="2"/>
        <v>0</v>
      </c>
      <c r="S12" s="81">
        <f t="shared" si="2"/>
        <v>0</v>
      </c>
    </row>
    <row r="13" spans="1:19" x14ac:dyDescent="0.25">
      <c r="A13" s="69" t="s">
        <v>80</v>
      </c>
      <c r="B13" s="70" t="s">
        <v>81</v>
      </c>
      <c r="C13" s="64" t="s">
        <v>28</v>
      </c>
      <c r="D13" s="82">
        <v>32630</v>
      </c>
      <c r="E13" s="72">
        <v>0</v>
      </c>
      <c r="F13" s="73">
        <v>14979.662</v>
      </c>
      <c r="G13" s="74">
        <v>14979.662</v>
      </c>
      <c r="H13" s="82">
        <v>32630</v>
      </c>
      <c r="I13" s="72">
        <v>17825.047999999999</v>
      </c>
      <c r="J13" s="73">
        <v>17659.400000000001</v>
      </c>
      <c r="K13" s="74">
        <v>35484.448000000004</v>
      </c>
      <c r="L13" s="82">
        <f>H13</f>
        <v>32630</v>
      </c>
      <c r="M13" s="72"/>
      <c r="N13" s="73"/>
      <c r="O13" s="74">
        <f>SUM(M13:N13)</f>
        <v>0</v>
      </c>
      <c r="P13" s="82">
        <f>L13</f>
        <v>32630</v>
      </c>
      <c r="Q13" s="72"/>
      <c r="R13" s="73"/>
      <c r="S13" s="74">
        <f>SUM(Q13:R13)</f>
        <v>0</v>
      </c>
    </row>
    <row r="14" spans="1:19" x14ac:dyDescent="0.25">
      <c r="A14" s="69" t="s">
        <v>82</v>
      </c>
      <c r="B14" s="70" t="s">
        <v>83</v>
      </c>
      <c r="C14" s="64" t="s">
        <v>28</v>
      </c>
      <c r="D14" s="82"/>
      <c r="E14" s="83"/>
      <c r="F14" s="84"/>
      <c r="G14" s="74"/>
      <c r="H14" s="82"/>
      <c r="I14" s="83"/>
      <c r="J14" s="84"/>
      <c r="K14" s="74"/>
      <c r="L14" s="82"/>
      <c r="M14" s="83"/>
      <c r="N14" s="84"/>
      <c r="O14" s="74"/>
      <c r="P14" s="82"/>
      <c r="Q14" s="83"/>
      <c r="R14" s="84"/>
      <c r="S14" s="74"/>
    </row>
    <row r="15" spans="1:19" x14ac:dyDescent="0.25">
      <c r="A15" s="56" t="s">
        <v>84</v>
      </c>
      <c r="B15" s="57" t="s">
        <v>85</v>
      </c>
      <c r="C15" s="64" t="s">
        <v>28</v>
      </c>
      <c r="D15" s="78">
        <v>32630</v>
      </c>
      <c r="E15" s="79">
        <v>0</v>
      </c>
      <c r="F15" s="80">
        <v>14979.662</v>
      </c>
      <c r="G15" s="81">
        <v>14979.662</v>
      </c>
      <c r="H15" s="78">
        <v>32630</v>
      </c>
      <c r="I15" s="79">
        <v>17825.047999999999</v>
      </c>
      <c r="J15" s="80">
        <v>17659.400000000001</v>
      </c>
      <c r="K15" s="81">
        <v>35484.448000000004</v>
      </c>
      <c r="L15" s="78">
        <f t="shared" ref="L15:S15" si="3">L9</f>
        <v>32630</v>
      </c>
      <c r="M15" s="79">
        <f t="shared" si="3"/>
        <v>0</v>
      </c>
      <c r="N15" s="80">
        <f t="shared" si="3"/>
        <v>0</v>
      </c>
      <c r="O15" s="81">
        <f t="shared" si="3"/>
        <v>0</v>
      </c>
      <c r="P15" s="78">
        <f t="shared" si="3"/>
        <v>32630</v>
      </c>
      <c r="Q15" s="79">
        <f t="shared" si="3"/>
        <v>0</v>
      </c>
      <c r="R15" s="80">
        <f t="shared" si="3"/>
        <v>0</v>
      </c>
      <c r="S15" s="81">
        <f t="shared" si="3"/>
        <v>0</v>
      </c>
    </row>
    <row r="16" spans="1:19" x14ac:dyDescent="0.25">
      <c r="A16" s="69" t="s">
        <v>86</v>
      </c>
      <c r="B16" s="70" t="s">
        <v>87</v>
      </c>
      <c r="C16" s="64" t="s">
        <v>28</v>
      </c>
      <c r="D16" s="82">
        <v>0</v>
      </c>
      <c r="E16" s="72">
        <v>0</v>
      </c>
      <c r="F16" s="73">
        <v>0</v>
      </c>
      <c r="G16" s="74">
        <v>0</v>
      </c>
      <c r="H16" s="82">
        <v>0</v>
      </c>
      <c r="I16" s="72">
        <v>0</v>
      </c>
      <c r="J16" s="73">
        <v>0</v>
      </c>
      <c r="K16" s="74">
        <v>0</v>
      </c>
      <c r="L16" s="82">
        <f>H16</f>
        <v>0</v>
      </c>
      <c r="M16" s="72"/>
      <c r="N16" s="73"/>
      <c r="O16" s="74">
        <f>SUM(M16:N16)</f>
        <v>0</v>
      </c>
      <c r="P16" s="82">
        <f>L16</f>
        <v>0</v>
      </c>
      <c r="Q16" s="72"/>
      <c r="R16" s="73"/>
      <c r="S16" s="74">
        <f>SUM(Q16:R16)</f>
        <v>0</v>
      </c>
    </row>
    <row r="17" spans="1:19" x14ac:dyDescent="0.25">
      <c r="A17" s="69" t="s">
        <v>88</v>
      </c>
      <c r="B17" s="70" t="s">
        <v>89</v>
      </c>
      <c r="C17" s="64" t="s">
        <v>28</v>
      </c>
      <c r="D17" s="82"/>
      <c r="E17" s="83"/>
      <c r="F17" s="84"/>
      <c r="G17" s="74"/>
      <c r="H17" s="82"/>
      <c r="I17" s="83"/>
      <c r="J17" s="84"/>
      <c r="K17" s="74"/>
      <c r="L17" s="82"/>
      <c r="M17" s="83"/>
      <c r="N17" s="84"/>
      <c r="O17" s="74"/>
      <c r="P17" s="82"/>
      <c r="Q17" s="83"/>
      <c r="R17" s="84"/>
      <c r="S17" s="74"/>
    </row>
    <row r="18" spans="1:19" x14ac:dyDescent="0.25">
      <c r="A18" s="69" t="s">
        <v>90</v>
      </c>
      <c r="B18" s="57" t="s">
        <v>91</v>
      </c>
      <c r="C18" s="64" t="s">
        <v>28</v>
      </c>
      <c r="D18" s="78">
        <v>32630</v>
      </c>
      <c r="E18" s="79">
        <v>0</v>
      </c>
      <c r="F18" s="80">
        <v>14979.662</v>
      </c>
      <c r="G18" s="81">
        <v>14979.662</v>
      </c>
      <c r="H18" s="78">
        <v>32630</v>
      </c>
      <c r="I18" s="79">
        <v>17825.047999999999</v>
      </c>
      <c r="J18" s="80">
        <v>17659.400000000001</v>
      </c>
      <c r="K18" s="81">
        <v>35484.448000000004</v>
      </c>
      <c r="L18" s="78">
        <f t="shared" ref="L18:S18" si="4">L15-L16-L17</f>
        <v>32630</v>
      </c>
      <c r="M18" s="79">
        <f t="shared" si="4"/>
        <v>0</v>
      </c>
      <c r="N18" s="80">
        <f t="shared" si="4"/>
        <v>0</v>
      </c>
      <c r="O18" s="81">
        <f t="shared" si="4"/>
        <v>0</v>
      </c>
      <c r="P18" s="78">
        <f t="shared" si="4"/>
        <v>32630</v>
      </c>
      <c r="Q18" s="79">
        <f t="shared" si="4"/>
        <v>0</v>
      </c>
      <c r="R18" s="80">
        <f t="shared" si="4"/>
        <v>0</v>
      </c>
      <c r="S18" s="81">
        <f t="shared" si="4"/>
        <v>0</v>
      </c>
    </row>
    <row r="19" spans="1:19" x14ac:dyDescent="0.25">
      <c r="A19" s="69" t="s">
        <v>92</v>
      </c>
      <c r="B19" s="70" t="s">
        <v>93</v>
      </c>
      <c r="C19" s="64" t="s">
        <v>28</v>
      </c>
      <c r="D19" s="82">
        <v>30000</v>
      </c>
      <c r="E19" s="83">
        <v>0</v>
      </c>
      <c r="F19" s="84">
        <v>13781.79</v>
      </c>
      <c r="G19" s="74">
        <v>0</v>
      </c>
      <c r="H19" s="82">
        <v>0</v>
      </c>
      <c r="I19" s="83">
        <v>16347.895</v>
      </c>
      <c r="J19" s="84">
        <v>16190.411</v>
      </c>
      <c r="K19" s="74">
        <v>32538.306</v>
      </c>
      <c r="L19" s="82">
        <f t="shared" ref="L19:S19" si="5">L20+L21</f>
        <v>0</v>
      </c>
      <c r="M19" s="83">
        <f t="shared" si="5"/>
        <v>0</v>
      </c>
      <c r="N19" s="84">
        <f t="shared" si="5"/>
        <v>0</v>
      </c>
      <c r="O19" s="74">
        <f t="shared" si="5"/>
        <v>0</v>
      </c>
      <c r="P19" s="82">
        <f t="shared" si="5"/>
        <v>0</v>
      </c>
      <c r="Q19" s="83">
        <f t="shared" si="5"/>
        <v>0</v>
      </c>
      <c r="R19" s="84">
        <f t="shared" si="5"/>
        <v>0</v>
      </c>
      <c r="S19" s="74">
        <f t="shared" si="5"/>
        <v>0</v>
      </c>
    </row>
    <row r="20" spans="1:19" x14ac:dyDescent="0.25">
      <c r="A20" s="69"/>
      <c r="B20" s="85" t="s">
        <v>94</v>
      </c>
      <c r="C20" s="64" t="s">
        <v>28</v>
      </c>
      <c r="D20" s="82"/>
      <c r="E20" s="164"/>
      <c r="F20" s="165"/>
      <c r="G20" s="74">
        <v>0</v>
      </c>
      <c r="H20" s="82">
        <v>0</v>
      </c>
      <c r="I20" s="72"/>
      <c r="J20" s="73"/>
      <c r="K20" s="74">
        <v>0</v>
      </c>
      <c r="L20" s="82">
        <f>H20</f>
        <v>0</v>
      </c>
      <c r="M20" s="72"/>
      <c r="N20" s="73"/>
      <c r="O20" s="74">
        <f>SUM(M20:N20)</f>
        <v>0</v>
      </c>
      <c r="P20" s="82">
        <f>L20</f>
        <v>0</v>
      </c>
      <c r="Q20" s="72"/>
      <c r="R20" s="73"/>
      <c r="S20" s="74">
        <f>SUM(Q20:R20)</f>
        <v>0</v>
      </c>
    </row>
    <row r="21" spans="1:19" x14ac:dyDescent="0.25">
      <c r="A21" s="69"/>
      <c r="B21" s="85" t="s">
        <v>95</v>
      </c>
      <c r="C21" s="64" t="s">
        <v>28</v>
      </c>
      <c r="D21" s="82">
        <v>30000</v>
      </c>
      <c r="E21" s="72">
        <v>0</v>
      </c>
      <c r="F21" s="73">
        <v>13781.79</v>
      </c>
      <c r="G21" s="74"/>
      <c r="H21" s="82"/>
      <c r="I21" s="83">
        <v>16347.895</v>
      </c>
      <c r="J21" s="84">
        <v>16190.411</v>
      </c>
      <c r="K21" s="74">
        <v>32538.306</v>
      </c>
      <c r="L21" s="82"/>
      <c r="M21" s="83"/>
      <c r="N21" s="84"/>
      <c r="O21" s="74"/>
      <c r="P21" s="82"/>
      <c r="Q21" s="83"/>
      <c r="R21" s="84"/>
      <c r="S21" s="74"/>
    </row>
    <row r="22" spans="1:19" x14ac:dyDescent="0.25">
      <c r="A22" s="69" t="s">
        <v>96</v>
      </c>
      <c r="B22" s="70" t="s">
        <v>97</v>
      </c>
      <c r="C22" s="64" t="s">
        <v>28</v>
      </c>
      <c r="D22" s="82">
        <v>2400</v>
      </c>
      <c r="E22" s="72">
        <v>0</v>
      </c>
      <c r="F22" s="73">
        <v>1143.7929999999999</v>
      </c>
      <c r="G22" s="74">
        <v>1143.7929999999999</v>
      </c>
      <c r="H22" s="82">
        <v>2400</v>
      </c>
      <c r="I22" s="72">
        <v>1418.645</v>
      </c>
      <c r="J22" s="73">
        <v>1398.5830000000001</v>
      </c>
      <c r="K22" s="74">
        <v>2817.2280000000001</v>
      </c>
      <c r="L22" s="82">
        <f>H22</f>
        <v>2400</v>
      </c>
      <c r="M22" s="72"/>
      <c r="N22" s="73"/>
      <c r="O22" s="74">
        <f>SUM(M22:N22)</f>
        <v>0</v>
      </c>
      <c r="P22" s="82">
        <f>L22</f>
        <v>2400</v>
      </c>
      <c r="Q22" s="72"/>
      <c r="R22" s="73"/>
      <c r="S22" s="74">
        <f>SUM(Q22:R22)</f>
        <v>0</v>
      </c>
    </row>
    <row r="23" spans="1:19" x14ac:dyDescent="0.25">
      <c r="A23" s="69" t="s">
        <v>98</v>
      </c>
      <c r="B23" s="70" t="s">
        <v>99</v>
      </c>
      <c r="C23" s="64" t="s">
        <v>28</v>
      </c>
      <c r="D23" s="82">
        <v>230</v>
      </c>
      <c r="E23" s="72">
        <v>0</v>
      </c>
      <c r="F23" s="73">
        <v>54.079000000000001</v>
      </c>
      <c r="G23" s="74">
        <v>54.079000000000001</v>
      </c>
      <c r="H23" s="82">
        <v>230</v>
      </c>
      <c r="I23" s="72">
        <v>58.508000000000003</v>
      </c>
      <c r="J23" s="73">
        <v>70.406000000000006</v>
      </c>
      <c r="K23" s="74">
        <v>128.91400000000002</v>
      </c>
      <c r="L23" s="82">
        <f>H23</f>
        <v>230</v>
      </c>
      <c r="M23" s="72"/>
      <c r="N23" s="73"/>
      <c r="O23" s="74">
        <f>SUM(M23:N23)</f>
        <v>0</v>
      </c>
      <c r="P23" s="82">
        <f>L23</f>
        <v>230</v>
      </c>
      <c r="Q23" s="72"/>
      <c r="R23" s="73"/>
      <c r="S23" s="74">
        <f>SUM(Q23:R23)</f>
        <v>0</v>
      </c>
    </row>
    <row r="24" spans="1:19" x14ac:dyDescent="0.25">
      <c r="A24" s="56" t="s">
        <v>4</v>
      </c>
      <c r="B24" s="57" t="s">
        <v>100</v>
      </c>
      <c r="C24" s="64" t="s">
        <v>28</v>
      </c>
      <c r="D24" s="82">
        <v>0</v>
      </c>
      <c r="E24" s="83">
        <v>0</v>
      </c>
      <c r="F24" s="84">
        <v>0</v>
      </c>
      <c r="G24" s="74">
        <v>0</v>
      </c>
      <c r="H24" s="82">
        <v>0</v>
      </c>
      <c r="I24" s="83">
        <v>0</v>
      </c>
      <c r="J24" s="84">
        <v>0</v>
      </c>
      <c r="K24" s="74">
        <v>0</v>
      </c>
      <c r="L24" s="82">
        <f t="shared" ref="L24:S24" si="6">L25+L26</f>
        <v>0</v>
      </c>
      <c r="M24" s="83">
        <f t="shared" si="6"/>
        <v>0</v>
      </c>
      <c r="N24" s="84">
        <f t="shared" si="6"/>
        <v>0</v>
      </c>
      <c r="O24" s="74">
        <f t="shared" si="6"/>
        <v>0</v>
      </c>
      <c r="P24" s="82">
        <f t="shared" si="6"/>
        <v>0</v>
      </c>
      <c r="Q24" s="83">
        <f t="shared" si="6"/>
        <v>0</v>
      </c>
      <c r="R24" s="84">
        <f t="shared" si="6"/>
        <v>0</v>
      </c>
      <c r="S24" s="74">
        <f t="shared" si="6"/>
        <v>0</v>
      </c>
    </row>
    <row r="25" spans="1:19" x14ac:dyDescent="0.25">
      <c r="A25" s="64" t="s">
        <v>12</v>
      </c>
      <c r="B25" s="86" t="s">
        <v>101</v>
      </c>
      <c r="C25" s="64" t="s">
        <v>28</v>
      </c>
      <c r="D25" s="82"/>
      <c r="E25" s="83"/>
      <c r="F25" s="84"/>
      <c r="G25" s="74"/>
      <c r="H25" s="82"/>
      <c r="I25" s="83"/>
      <c r="J25" s="84"/>
      <c r="K25" s="74"/>
      <c r="L25" s="82"/>
      <c r="M25" s="83"/>
      <c r="N25" s="84"/>
      <c r="O25" s="74"/>
      <c r="P25" s="82"/>
      <c r="Q25" s="83"/>
      <c r="R25" s="84"/>
      <c r="S25" s="74"/>
    </row>
    <row r="26" spans="1:19" x14ac:dyDescent="0.25">
      <c r="A26" s="64" t="s">
        <v>16</v>
      </c>
      <c r="B26" s="70" t="s">
        <v>102</v>
      </c>
      <c r="C26" s="64" t="s">
        <v>28</v>
      </c>
      <c r="D26" s="82"/>
      <c r="E26" s="83"/>
      <c r="F26" s="84"/>
      <c r="G26" s="74"/>
      <c r="H26" s="82"/>
      <c r="I26" s="83"/>
      <c r="J26" s="84"/>
      <c r="K26" s="74"/>
      <c r="L26" s="82"/>
      <c r="M26" s="83"/>
      <c r="N26" s="84"/>
      <c r="O26" s="74"/>
      <c r="P26" s="82"/>
      <c r="Q26" s="83"/>
      <c r="R26" s="84"/>
      <c r="S26" s="74"/>
    </row>
    <row r="27" spans="1:19" ht="28.5" x14ac:dyDescent="0.25">
      <c r="A27" s="87" t="s">
        <v>5</v>
      </c>
      <c r="B27" s="57" t="s">
        <v>103</v>
      </c>
      <c r="C27" s="64" t="s">
        <v>28</v>
      </c>
      <c r="D27" s="82">
        <v>0</v>
      </c>
      <c r="E27" s="83">
        <v>0</v>
      </c>
      <c r="F27" s="84">
        <v>0</v>
      </c>
      <c r="G27" s="74">
        <v>0</v>
      </c>
      <c r="H27" s="82">
        <v>0</v>
      </c>
      <c r="I27" s="83">
        <v>0</v>
      </c>
      <c r="J27" s="84">
        <v>0</v>
      </c>
      <c r="K27" s="74">
        <v>0</v>
      </c>
      <c r="L27" s="82">
        <f t="shared" ref="L27:S27" si="7">L28+L29</f>
        <v>0</v>
      </c>
      <c r="M27" s="83">
        <f t="shared" si="7"/>
        <v>0</v>
      </c>
      <c r="N27" s="84">
        <f t="shared" si="7"/>
        <v>0</v>
      </c>
      <c r="O27" s="74">
        <f t="shared" si="7"/>
        <v>0</v>
      </c>
      <c r="P27" s="82">
        <f t="shared" si="7"/>
        <v>0</v>
      </c>
      <c r="Q27" s="83">
        <f t="shared" si="7"/>
        <v>0</v>
      </c>
      <c r="R27" s="84">
        <f t="shared" si="7"/>
        <v>0</v>
      </c>
      <c r="S27" s="74">
        <f t="shared" si="7"/>
        <v>0</v>
      </c>
    </row>
    <row r="28" spans="1:19" x14ac:dyDescent="0.25">
      <c r="A28" s="64" t="s">
        <v>104</v>
      </c>
      <c r="B28" s="70" t="s">
        <v>105</v>
      </c>
      <c r="C28" s="64" t="s">
        <v>28</v>
      </c>
      <c r="D28" s="82"/>
      <c r="E28" s="83"/>
      <c r="F28" s="84"/>
      <c r="G28" s="74"/>
      <c r="H28" s="82">
        <v>32630</v>
      </c>
      <c r="I28" s="83">
        <f>I9</f>
        <v>17825.047999999999</v>
      </c>
      <c r="J28" s="84">
        <f>J9</f>
        <v>17659.400000000001</v>
      </c>
      <c r="K28" s="74">
        <f>K9</f>
        <v>35484.448000000004</v>
      </c>
      <c r="L28" s="82"/>
      <c r="M28" s="83"/>
      <c r="N28" s="84"/>
      <c r="O28" s="74"/>
      <c r="P28" s="82"/>
      <c r="Q28" s="83"/>
      <c r="R28" s="84"/>
      <c r="S28" s="74"/>
    </row>
    <row r="29" spans="1:19" x14ac:dyDescent="0.25">
      <c r="A29" s="64" t="s">
        <v>106</v>
      </c>
      <c r="B29" s="70" t="s">
        <v>107</v>
      </c>
      <c r="C29" s="64" t="s">
        <v>28</v>
      </c>
      <c r="D29" s="82"/>
      <c r="E29" s="83"/>
      <c r="F29" s="84"/>
      <c r="G29" s="74"/>
      <c r="H29" s="82"/>
      <c r="I29" s="83"/>
      <c r="J29" s="84"/>
      <c r="K29" s="74"/>
      <c r="L29" s="82"/>
      <c r="M29" s="83"/>
      <c r="N29" s="84"/>
      <c r="O29" s="74"/>
      <c r="P29" s="82"/>
      <c r="Q29" s="83"/>
      <c r="R29" s="84"/>
      <c r="S29" s="74"/>
    </row>
    <row r="30" spans="1:19" x14ac:dyDescent="0.25">
      <c r="A30" s="87" t="s">
        <v>6</v>
      </c>
      <c r="B30" s="57" t="s">
        <v>108</v>
      </c>
      <c r="C30" s="64" t="s">
        <v>28</v>
      </c>
      <c r="D30" s="82"/>
      <c r="E30" s="83"/>
      <c r="F30" s="84"/>
      <c r="G30" s="74"/>
      <c r="H30" s="82"/>
      <c r="I30" s="83"/>
      <c r="J30" s="84"/>
      <c r="K30" s="74"/>
      <c r="L30" s="82"/>
      <c r="M30" s="83"/>
      <c r="N30" s="84"/>
      <c r="O30" s="74"/>
      <c r="P30" s="82"/>
      <c r="Q30" s="83"/>
      <c r="R30" s="84"/>
      <c r="S30" s="74"/>
    </row>
    <row r="31" spans="1:19" x14ac:dyDescent="0.25">
      <c r="A31" s="88" t="s">
        <v>109</v>
      </c>
      <c r="B31" s="89" t="s">
        <v>110</v>
      </c>
      <c r="C31" s="90" t="s">
        <v>28</v>
      </c>
      <c r="D31" s="91">
        <v>0</v>
      </c>
      <c r="E31" s="92">
        <v>0</v>
      </c>
      <c r="F31" s="93">
        <v>14979.662</v>
      </c>
      <c r="G31" s="94">
        <v>14979.662</v>
      </c>
      <c r="H31" s="91"/>
      <c r="I31" s="92"/>
      <c r="J31" s="93"/>
      <c r="K31" s="94"/>
      <c r="L31" s="91">
        <f>D31</f>
        <v>0</v>
      </c>
      <c r="M31" s="92">
        <f>M9</f>
        <v>0</v>
      </c>
      <c r="N31" s="93">
        <f>N9</f>
        <v>0</v>
      </c>
      <c r="O31" s="94">
        <f>O9</f>
        <v>0</v>
      </c>
      <c r="P31" s="91">
        <f>H31</f>
        <v>0</v>
      </c>
      <c r="Q31" s="92">
        <f>Q9</f>
        <v>0</v>
      </c>
      <c r="R31" s="93">
        <f>R9</f>
        <v>0</v>
      </c>
      <c r="S31" s="94">
        <f>S9</f>
        <v>0</v>
      </c>
    </row>
    <row r="35" spans="2:2" ht="18.75" x14ac:dyDescent="0.3">
      <c r="B35" s="95"/>
    </row>
  </sheetData>
  <mergeCells count="13">
    <mergeCell ref="L4:O4"/>
    <mergeCell ref="P4:S4"/>
    <mergeCell ref="E5:G5"/>
    <mergeCell ref="I5:K5"/>
    <mergeCell ref="M5:O5"/>
    <mergeCell ref="Q5:S5"/>
    <mergeCell ref="A2:A5"/>
    <mergeCell ref="B2:B5"/>
    <mergeCell ref="C2:C5"/>
    <mergeCell ref="D4:G4"/>
    <mergeCell ref="D2:K2"/>
    <mergeCell ref="D3:K3"/>
    <mergeCell ref="H4:K4"/>
  </mergeCells>
  <pageMargins left="1.1811023622047245" right="0.39370078740157483" top="0.39370078740157483" bottom="0.39370078740157483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B21" sqref="B21"/>
    </sheetView>
  </sheetViews>
  <sheetFormatPr defaultRowHeight="15" x14ac:dyDescent="0.25"/>
  <cols>
    <col min="1" max="1" width="7" style="63" customWidth="1"/>
    <col min="2" max="2" width="51.42578125" style="63" customWidth="1"/>
    <col min="3" max="3" width="14.28515625" style="63" customWidth="1"/>
    <col min="4" max="4" width="17.85546875" style="63" customWidth="1"/>
    <col min="5" max="5" width="47" style="63" customWidth="1"/>
    <col min="6" max="6" width="14.7109375" style="63" customWidth="1"/>
    <col min="7" max="8" width="15.42578125" style="63" customWidth="1"/>
    <col min="9" max="9" width="51.7109375" style="63" customWidth="1"/>
    <col min="10" max="16384" width="9.140625" style="63"/>
  </cols>
  <sheetData>
    <row r="1" spans="1:9" ht="34.9" customHeight="1" x14ac:dyDescent="0.25">
      <c r="A1" s="199" t="s">
        <v>134</v>
      </c>
      <c r="B1" s="199"/>
      <c r="C1" s="199"/>
      <c r="D1" s="199"/>
      <c r="E1" s="199"/>
      <c r="F1" s="199"/>
      <c r="G1" s="199"/>
      <c r="H1" s="199"/>
      <c r="I1" s="199"/>
    </row>
    <row r="2" spans="1:9" ht="25.5" customHeight="1" x14ac:dyDescent="0.25">
      <c r="A2" s="200" t="s">
        <v>135</v>
      </c>
      <c r="B2" s="200"/>
      <c r="C2" s="200"/>
      <c r="D2" s="200"/>
      <c r="E2" s="200"/>
      <c r="F2" s="200"/>
      <c r="G2" s="200"/>
      <c r="H2" s="200"/>
      <c r="I2" s="200"/>
    </row>
    <row r="3" spans="1:9" ht="15.75" x14ac:dyDescent="0.25">
      <c r="A3" s="201" t="s">
        <v>111</v>
      </c>
      <c r="B3" s="203" t="s">
        <v>112</v>
      </c>
      <c r="C3" s="204"/>
      <c r="D3" s="204"/>
      <c r="E3" s="203" t="s">
        <v>113</v>
      </c>
      <c r="F3" s="204"/>
      <c r="G3" s="204"/>
      <c r="H3" s="205" t="s">
        <v>114</v>
      </c>
      <c r="I3" s="206" t="s">
        <v>115</v>
      </c>
    </row>
    <row r="4" spans="1:9" ht="92.25" customHeight="1" x14ac:dyDescent="0.25">
      <c r="A4" s="202"/>
      <c r="B4" s="2" t="s">
        <v>116</v>
      </c>
      <c r="C4" s="2" t="s">
        <v>117</v>
      </c>
      <c r="D4" s="2" t="s">
        <v>118</v>
      </c>
      <c r="E4" s="2" t="s">
        <v>116</v>
      </c>
      <c r="F4" s="2" t="s">
        <v>117</v>
      </c>
      <c r="G4" s="2" t="s">
        <v>119</v>
      </c>
      <c r="H4" s="205"/>
      <c r="I4" s="207"/>
    </row>
    <row r="5" spans="1:9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f>E5+1</f>
        <v>6</v>
      </c>
      <c r="G5" s="32">
        <f>F5+1</f>
        <v>7</v>
      </c>
      <c r="H5" s="2">
        <v>8</v>
      </c>
      <c r="I5" s="2">
        <v>9</v>
      </c>
    </row>
    <row r="6" spans="1:9" ht="15.75" x14ac:dyDescent="0.25">
      <c r="A6" s="96" t="s">
        <v>3</v>
      </c>
      <c r="B6" s="97"/>
      <c r="C6" s="96"/>
      <c r="D6" s="98"/>
      <c r="E6" s="99"/>
      <c r="F6" s="100"/>
      <c r="G6" s="101"/>
      <c r="H6" s="102"/>
      <c r="I6" s="102"/>
    </row>
    <row r="7" spans="1:9" ht="15.75" x14ac:dyDescent="0.25">
      <c r="A7" s="96" t="s">
        <v>4</v>
      </c>
      <c r="B7" s="97"/>
      <c r="C7" s="96"/>
      <c r="D7" s="98"/>
      <c r="E7" s="97"/>
      <c r="F7" s="103"/>
      <c r="G7" s="98"/>
      <c r="H7" s="102"/>
      <c r="I7" s="104"/>
    </row>
    <row r="8" spans="1:9" ht="15.75" x14ac:dyDescent="0.25">
      <c r="A8" s="208" t="s">
        <v>120</v>
      </c>
      <c r="B8" s="209"/>
      <c r="C8" s="210"/>
      <c r="D8" s="105">
        <f>SUM(D6:D7)</f>
        <v>0</v>
      </c>
      <c r="E8" s="211" t="s">
        <v>120</v>
      </c>
      <c r="F8" s="212"/>
      <c r="G8" s="106">
        <f>SUM(G6:G7)</f>
        <v>0</v>
      </c>
      <c r="H8" s="102"/>
      <c r="I8" s="102"/>
    </row>
    <row r="9" spans="1:9" ht="24" customHeight="1" x14ac:dyDescent="0.25">
      <c r="A9" s="213" t="s">
        <v>121</v>
      </c>
      <c r="B9" s="213"/>
      <c r="C9" s="213"/>
      <c r="D9" s="213"/>
      <c r="E9" s="213"/>
      <c r="F9" s="213"/>
      <c r="G9" s="214"/>
    </row>
    <row r="10" spans="1:9" ht="15.75" x14ac:dyDescent="0.25">
      <c r="A10" s="108"/>
      <c r="B10" s="109"/>
      <c r="C10" s="110"/>
      <c r="D10" s="110"/>
    </row>
    <row r="11" spans="1:9" ht="15.75" customHeight="1" x14ac:dyDescent="0.25">
      <c r="A11" s="215" t="s">
        <v>122</v>
      </c>
      <c r="B11" s="215"/>
      <c r="C11" s="215"/>
      <c r="D11" s="215"/>
      <c r="E11" s="215"/>
      <c r="F11" s="215"/>
      <c r="G11" s="215"/>
      <c r="H11" s="215"/>
      <c r="I11" s="215"/>
    </row>
    <row r="12" spans="1:9" ht="15.75" x14ac:dyDescent="0.25">
      <c r="A12" s="201" t="s">
        <v>111</v>
      </c>
      <c r="B12" s="203" t="s">
        <v>112</v>
      </c>
      <c r="C12" s="204"/>
      <c r="D12" s="204"/>
      <c r="E12" s="203" t="s">
        <v>113</v>
      </c>
      <c r="F12" s="204"/>
      <c r="G12" s="204"/>
      <c r="H12" s="205" t="s">
        <v>114</v>
      </c>
      <c r="I12" s="206" t="s">
        <v>115</v>
      </c>
    </row>
    <row r="13" spans="1:9" ht="89.25" customHeight="1" x14ac:dyDescent="0.25">
      <c r="A13" s="202"/>
      <c r="B13" s="2" t="s">
        <v>116</v>
      </c>
      <c r="C13" s="2" t="s">
        <v>117</v>
      </c>
      <c r="D13" s="2" t="s">
        <v>118</v>
      </c>
      <c r="E13" s="2" t="s">
        <v>116</v>
      </c>
      <c r="F13" s="2" t="s">
        <v>117</v>
      </c>
      <c r="G13" s="2" t="s">
        <v>119</v>
      </c>
      <c r="H13" s="205"/>
      <c r="I13" s="207"/>
    </row>
    <row r="14" spans="1:9" ht="15.75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f>E14+1</f>
        <v>6</v>
      </c>
      <c r="G14" s="32">
        <f>F14+1</f>
        <v>7</v>
      </c>
      <c r="H14" s="2">
        <v>8</v>
      </c>
      <c r="I14" s="2">
        <v>9</v>
      </c>
    </row>
    <row r="15" spans="1:9" ht="15.75" x14ac:dyDescent="0.25">
      <c r="A15" s="111" t="s">
        <v>3</v>
      </c>
      <c r="B15" s="112"/>
      <c r="C15" s="111"/>
      <c r="D15" s="98"/>
      <c r="E15" s="113"/>
      <c r="F15" s="113"/>
      <c r="G15" s="114"/>
      <c r="H15" s="102"/>
      <c r="I15" s="102"/>
    </row>
    <row r="16" spans="1:9" ht="15.75" x14ac:dyDescent="0.25">
      <c r="A16" s="208" t="s">
        <v>120</v>
      </c>
      <c r="B16" s="209"/>
      <c r="C16" s="210"/>
      <c r="D16" s="115"/>
      <c r="E16" s="211" t="s">
        <v>120</v>
      </c>
      <c r="F16" s="212"/>
      <c r="G16" s="212"/>
      <c r="H16" s="102"/>
      <c r="I16" s="102"/>
    </row>
    <row r="17" spans="1:9" ht="19.5" customHeight="1" x14ac:dyDescent="0.25">
      <c r="A17" s="216" t="s">
        <v>123</v>
      </c>
      <c r="B17" s="216"/>
      <c r="C17" s="216"/>
      <c r="D17" s="216"/>
      <c r="E17" s="216"/>
      <c r="F17" s="216"/>
      <c r="G17" s="216"/>
    </row>
    <row r="18" spans="1:9" ht="15.75" x14ac:dyDescent="0.25">
      <c r="A18" s="107"/>
      <c r="B18" s="107"/>
      <c r="C18" s="107"/>
      <c r="D18" s="107"/>
    </row>
    <row r="19" spans="1:9" ht="20.25" customHeight="1" x14ac:dyDescent="0.25">
      <c r="A19" s="215" t="s">
        <v>124</v>
      </c>
      <c r="B19" s="215"/>
      <c r="C19" s="215"/>
      <c r="D19" s="215"/>
      <c r="E19" s="215"/>
      <c r="F19" s="215"/>
      <c r="G19" s="215"/>
      <c r="H19" s="215"/>
      <c r="I19" s="215"/>
    </row>
    <row r="20" spans="1:9" ht="15.75" x14ac:dyDescent="0.25">
      <c r="A20" s="201" t="s">
        <v>111</v>
      </c>
      <c r="B20" s="203" t="s">
        <v>112</v>
      </c>
      <c r="C20" s="204"/>
      <c r="D20" s="204"/>
      <c r="E20" s="217" t="s">
        <v>113</v>
      </c>
      <c r="F20" s="217"/>
      <c r="G20" s="217"/>
      <c r="H20" s="205" t="s">
        <v>114</v>
      </c>
      <c r="I20" s="206" t="s">
        <v>115</v>
      </c>
    </row>
    <row r="21" spans="1:9" ht="84" customHeight="1" x14ac:dyDescent="0.25">
      <c r="A21" s="202"/>
      <c r="B21" s="2" t="s">
        <v>116</v>
      </c>
      <c r="C21" s="2" t="s">
        <v>117</v>
      </c>
      <c r="D21" s="2" t="s">
        <v>118</v>
      </c>
      <c r="E21" s="2" t="s">
        <v>116</v>
      </c>
      <c r="F21" s="2" t="s">
        <v>117</v>
      </c>
      <c r="G21" s="2" t="s">
        <v>119</v>
      </c>
      <c r="H21" s="205"/>
      <c r="I21" s="207"/>
    </row>
    <row r="22" spans="1:9" ht="15.75" x14ac:dyDescent="0.25">
      <c r="A22" s="2">
        <v>1</v>
      </c>
      <c r="B22" s="2">
        <v>2</v>
      </c>
      <c r="C22" s="2">
        <v>3</v>
      </c>
      <c r="D22" s="2">
        <v>4</v>
      </c>
      <c r="E22" s="2">
        <v>5</v>
      </c>
      <c r="F22" s="2">
        <f>E22+1</f>
        <v>6</v>
      </c>
      <c r="G22" s="32">
        <f>F22+1</f>
        <v>7</v>
      </c>
      <c r="H22" s="2">
        <v>8</v>
      </c>
      <c r="I22" s="2">
        <v>9</v>
      </c>
    </row>
    <row r="23" spans="1:9" ht="15.75" x14ac:dyDescent="0.25">
      <c r="A23" s="111" t="s">
        <v>3</v>
      </c>
      <c r="B23" s="112"/>
      <c r="C23" s="111"/>
      <c r="D23" s="98"/>
      <c r="E23" s="113"/>
      <c r="F23" s="113"/>
      <c r="G23" s="114"/>
      <c r="H23" s="102"/>
      <c r="I23" s="102"/>
    </row>
    <row r="24" spans="1:9" ht="15.75" customHeight="1" x14ac:dyDescent="0.25">
      <c r="A24" s="208" t="s">
        <v>120</v>
      </c>
      <c r="B24" s="209"/>
      <c r="C24" s="210"/>
      <c r="D24" s="115"/>
      <c r="E24" s="211" t="s">
        <v>120</v>
      </c>
      <c r="F24" s="212"/>
      <c r="G24" s="212"/>
      <c r="H24" s="102"/>
      <c r="I24" s="102"/>
    </row>
    <row r="25" spans="1:9" ht="19.5" customHeight="1" x14ac:dyDescent="0.25">
      <c r="A25" s="213" t="s">
        <v>125</v>
      </c>
      <c r="B25" s="213"/>
      <c r="C25" s="213"/>
      <c r="D25" s="213"/>
      <c r="E25" s="213"/>
      <c r="F25" s="213"/>
      <c r="G25" s="213"/>
    </row>
    <row r="26" spans="1:9" ht="15.75" x14ac:dyDescent="0.25">
      <c r="A26" s="116"/>
      <c r="B26" s="117"/>
      <c r="C26" s="118"/>
      <c r="D26" s="118"/>
    </row>
    <row r="29" spans="1:9" x14ac:dyDescent="0.25">
      <c r="G29" s="119"/>
    </row>
  </sheetData>
  <mergeCells count="28">
    <mergeCell ref="A24:C24"/>
    <mergeCell ref="E24:G24"/>
    <mergeCell ref="A25:G25"/>
    <mergeCell ref="A16:C16"/>
    <mergeCell ref="E16:G16"/>
    <mergeCell ref="A17:G17"/>
    <mergeCell ref="A19:I19"/>
    <mergeCell ref="A20:A21"/>
    <mergeCell ref="B20:D20"/>
    <mergeCell ref="E20:G20"/>
    <mergeCell ref="H20:H21"/>
    <mergeCell ref="I20:I21"/>
    <mergeCell ref="A8:C8"/>
    <mergeCell ref="E8:F8"/>
    <mergeCell ref="A9:G9"/>
    <mergeCell ref="A11:I11"/>
    <mergeCell ref="A12:A13"/>
    <mergeCell ref="B12:D12"/>
    <mergeCell ref="E12:G12"/>
    <mergeCell ref="H12:H13"/>
    <mergeCell ref="I12:I13"/>
    <mergeCell ref="A1:I1"/>
    <mergeCell ref="A2:I2"/>
    <mergeCell ref="A3:A4"/>
    <mergeCell ref="B3:D3"/>
    <mergeCell ref="E3:G3"/>
    <mergeCell ref="H3:H4"/>
    <mergeCell ref="I3:I4"/>
  </mergeCells>
  <pageMargins left="0.39370078740157483" right="0.39370078740157483" top="1.1811023622047245" bottom="0.39370078740157483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zoomScaleNormal="100" workbookViewId="0">
      <selection activeCell="F13" sqref="F13"/>
    </sheetView>
  </sheetViews>
  <sheetFormatPr defaultRowHeight="15" x14ac:dyDescent="0.25"/>
  <cols>
    <col min="1" max="1" width="7" style="63" customWidth="1"/>
    <col min="2" max="2" width="22.28515625" style="63" customWidth="1"/>
    <col min="3" max="3" width="12" style="63" customWidth="1"/>
    <col min="4" max="5" width="17.140625" style="63" customWidth="1"/>
    <col min="6" max="6" width="22.7109375" style="63" customWidth="1"/>
    <col min="7" max="7" width="14.5703125" style="63" customWidth="1"/>
    <col min="8" max="8" width="17.42578125" style="63" customWidth="1"/>
    <col min="9" max="9" width="17" style="63" customWidth="1"/>
    <col min="10" max="16384" width="9.140625" style="63"/>
  </cols>
  <sheetData>
    <row r="1" spans="1:9" s="120" customFormat="1" ht="36" customHeight="1" x14ac:dyDescent="0.2">
      <c r="A1" s="185" t="s">
        <v>34</v>
      </c>
      <c r="B1" s="185"/>
      <c r="C1" s="185"/>
      <c r="D1" s="185"/>
      <c r="E1" s="185"/>
      <c r="F1" s="185"/>
      <c r="G1" s="185"/>
      <c r="H1" s="185"/>
      <c r="I1" s="185"/>
    </row>
    <row r="2" spans="1:9" s="120" customFormat="1" ht="15.75" x14ac:dyDescent="0.2">
      <c r="A2" s="223" t="s">
        <v>7</v>
      </c>
      <c r="B2" s="220" t="s">
        <v>126</v>
      </c>
      <c r="C2" s="221"/>
      <c r="D2" s="221"/>
      <c r="E2" s="222"/>
      <c r="F2" s="220" t="s">
        <v>113</v>
      </c>
      <c r="G2" s="221"/>
      <c r="H2" s="221"/>
      <c r="I2" s="222"/>
    </row>
    <row r="3" spans="1:9" ht="15.75" x14ac:dyDescent="0.25">
      <c r="A3" s="224"/>
      <c r="B3" s="218" t="s">
        <v>0</v>
      </c>
      <c r="C3" s="218" t="s">
        <v>8</v>
      </c>
      <c r="D3" s="223" t="s">
        <v>9</v>
      </c>
      <c r="E3" s="206"/>
      <c r="F3" s="218" t="s">
        <v>0</v>
      </c>
      <c r="G3" s="218" t="s">
        <v>8</v>
      </c>
      <c r="H3" s="226" t="s">
        <v>9</v>
      </c>
      <c r="I3" s="227"/>
    </row>
    <row r="4" spans="1:9" ht="15.75" x14ac:dyDescent="0.25">
      <c r="A4" s="225"/>
      <c r="B4" s="219"/>
      <c r="C4" s="219"/>
      <c r="D4" s="140" t="s">
        <v>30</v>
      </c>
      <c r="E4" s="166" t="s">
        <v>31</v>
      </c>
      <c r="F4" s="219"/>
      <c r="G4" s="219"/>
      <c r="H4" s="166" t="s">
        <v>30</v>
      </c>
      <c r="I4" s="166" t="s">
        <v>31</v>
      </c>
    </row>
    <row r="5" spans="1:9" ht="15.75" x14ac:dyDescent="0.25">
      <c r="A5" s="2">
        <v>1</v>
      </c>
      <c r="B5" s="2">
        <f t="shared" ref="B5:H5" si="0">A5+1</f>
        <v>2</v>
      </c>
      <c r="C5" s="2">
        <f t="shared" si="0"/>
        <v>3</v>
      </c>
      <c r="D5" s="140">
        <v>4</v>
      </c>
      <c r="E5" s="166">
        <v>5</v>
      </c>
      <c r="F5" s="2">
        <v>6</v>
      </c>
      <c r="G5" s="2">
        <f t="shared" si="0"/>
        <v>7</v>
      </c>
      <c r="H5" s="2">
        <f t="shared" si="0"/>
        <v>8</v>
      </c>
      <c r="I5" s="140">
        <v>9</v>
      </c>
    </row>
    <row r="6" spans="1:9" ht="31.5" x14ac:dyDescent="0.25">
      <c r="A6" s="121" t="s">
        <v>3</v>
      </c>
      <c r="B6" s="122" t="s">
        <v>127</v>
      </c>
      <c r="C6" s="123" t="s">
        <v>1</v>
      </c>
      <c r="D6" s="163">
        <v>18238.389344587842</v>
      </c>
      <c r="E6" s="163">
        <v>22897.982035069534</v>
      </c>
      <c r="F6" s="122" t="s">
        <v>127</v>
      </c>
      <c r="G6" s="123" t="s">
        <v>1</v>
      </c>
      <c r="H6" s="124">
        <f>[1]У_Белая!$G$106+[1]У_Белая!$G$112</f>
        <v>8581.7231058164689</v>
      </c>
      <c r="I6" s="163">
        <f>[1]У_Белая!$I$106+[1]У_Белая!$I$112</f>
        <v>22553.11846027894</v>
      </c>
    </row>
    <row r="7" spans="1:9" ht="15.75" x14ac:dyDescent="0.25">
      <c r="A7" s="116"/>
      <c r="B7" s="117"/>
      <c r="C7" s="118"/>
      <c r="D7" s="118"/>
      <c r="E7" s="118"/>
    </row>
  </sheetData>
  <mergeCells count="10">
    <mergeCell ref="G3:G4"/>
    <mergeCell ref="F2:I2"/>
    <mergeCell ref="A1:I1"/>
    <mergeCell ref="A2:A4"/>
    <mergeCell ref="B3:B4"/>
    <mergeCell ref="C3:C4"/>
    <mergeCell ref="F3:F4"/>
    <mergeCell ref="B2:E2"/>
    <mergeCell ref="D3:E3"/>
    <mergeCell ref="H3:I3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E19" sqref="E19"/>
    </sheetView>
  </sheetViews>
  <sheetFormatPr defaultRowHeight="12.75" x14ac:dyDescent="0.2"/>
  <cols>
    <col min="1" max="1" width="6.5703125" style="3" customWidth="1"/>
    <col min="2" max="2" width="78.42578125" style="3" customWidth="1"/>
    <col min="3" max="3" width="12.42578125" style="3" customWidth="1"/>
    <col min="4" max="4" width="11.42578125" style="3" customWidth="1"/>
    <col min="5" max="5" width="6.5703125" style="3" bestFit="1" customWidth="1"/>
    <col min="6" max="6" width="13.140625" style="3" customWidth="1"/>
    <col min="7" max="7" width="12.28515625" style="3" bestFit="1" customWidth="1"/>
    <col min="8" max="8" width="6.5703125" style="3" bestFit="1" customWidth="1"/>
    <col min="9" max="9" width="5.7109375" style="3" bestFit="1" customWidth="1"/>
    <col min="10" max="10" width="13.140625" style="3" customWidth="1"/>
    <col min="11" max="11" width="12.28515625" style="3" bestFit="1" customWidth="1"/>
    <col min="12" max="16384" width="9.140625" style="3"/>
  </cols>
  <sheetData>
    <row r="1" spans="1:11" s="1" customFormat="1" ht="18.75" customHeight="1" x14ac:dyDescent="0.25">
      <c r="A1" s="241" t="s">
        <v>129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s="13" customFormat="1" ht="15.75" x14ac:dyDescent="0.25">
      <c r="A2" s="228" t="s">
        <v>7</v>
      </c>
      <c r="B2" s="231" t="s">
        <v>0</v>
      </c>
      <c r="C2" s="231" t="s">
        <v>8</v>
      </c>
      <c r="D2" s="242" t="s">
        <v>22</v>
      </c>
      <c r="E2" s="243"/>
      <c r="F2" s="243"/>
      <c r="G2" s="243"/>
      <c r="H2" s="243"/>
      <c r="I2" s="243"/>
      <c r="J2" s="243"/>
      <c r="K2" s="244"/>
    </row>
    <row r="3" spans="1:11" s="13" customFormat="1" ht="15.75" x14ac:dyDescent="0.25">
      <c r="A3" s="229"/>
      <c r="B3" s="232"/>
      <c r="C3" s="232"/>
      <c r="D3" s="245" t="s">
        <v>136</v>
      </c>
      <c r="E3" s="246"/>
      <c r="F3" s="246"/>
      <c r="G3" s="246"/>
      <c r="H3" s="246"/>
      <c r="I3" s="246"/>
      <c r="J3" s="246"/>
      <c r="K3" s="247"/>
    </row>
    <row r="4" spans="1:11" s="13" customFormat="1" ht="15.75" x14ac:dyDescent="0.25">
      <c r="A4" s="229"/>
      <c r="B4" s="232"/>
      <c r="C4" s="232"/>
      <c r="D4" s="240" t="s">
        <v>139</v>
      </c>
      <c r="E4" s="240"/>
      <c r="F4" s="240" t="s">
        <v>128</v>
      </c>
      <c r="G4" s="240" t="s">
        <v>115</v>
      </c>
      <c r="H4" s="240" t="s">
        <v>31</v>
      </c>
      <c r="I4" s="240"/>
      <c r="J4" s="240" t="s">
        <v>128</v>
      </c>
      <c r="K4" s="240" t="s">
        <v>115</v>
      </c>
    </row>
    <row r="5" spans="1:11" s="13" customFormat="1" ht="15.75" x14ac:dyDescent="0.25">
      <c r="A5" s="230"/>
      <c r="B5" s="233"/>
      <c r="C5" s="233"/>
      <c r="D5" s="18" t="s">
        <v>66</v>
      </c>
      <c r="E5" s="18" t="s">
        <v>67</v>
      </c>
      <c r="F5" s="240"/>
      <c r="G5" s="240"/>
      <c r="H5" s="18" t="s">
        <v>66</v>
      </c>
      <c r="I5" s="18" t="s">
        <v>67</v>
      </c>
      <c r="J5" s="240"/>
      <c r="K5" s="240"/>
    </row>
    <row r="6" spans="1:11" s="13" customFormat="1" ht="15.75" x14ac:dyDescent="0.25">
      <c r="A6" s="12">
        <v>1</v>
      </c>
      <c r="B6" s="167">
        <v>2</v>
      </c>
      <c r="C6" s="167">
        <v>3</v>
      </c>
      <c r="D6" s="168">
        <f t="shared" ref="D6:G6" si="0">C6+1</f>
        <v>4</v>
      </c>
      <c r="E6" s="168">
        <f t="shared" si="0"/>
        <v>5</v>
      </c>
      <c r="F6" s="168">
        <f t="shared" si="0"/>
        <v>6</v>
      </c>
      <c r="G6" s="168">
        <f t="shared" si="0"/>
        <v>7</v>
      </c>
      <c r="H6" s="166">
        <v>8</v>
      </c>
      <c r="I6" s="166">
        <f t="shared" ref="I6:K6" si="1">H6+1</f>
        <v>9</v>
      </c>
      <c r="J6" s="166">
        <f t="shared" si="1"/>
        <v>10</v>
      </c>
      <c r="K6" s="166">
        <f t="shared" si="1"/>
        <v>11</v>
      </c>
    </row>
    <row r="7" spans="1:11" s="13" customFormat="1" ht="15.75" x14ac:dyDescent="0.25">
      <c r="A7" s="4" t="s">
        <v>19</v>
      </c>
      <c r="B7" s="237" t="s">
        <v>42</v>
      </c>
      <c r="C7" s="238"/>
      <c r="D7" s="238"/>
      <c r="E7" s="238"/>
      <c r="F7" s="238"/>
      <c r="G7" s="239"/>
      <c r="K7" s="175"/>
    </row>
    <row r="8" spans="1:11" s="13" customFormat="1" ht="47.25" x14ac:dyDescent="0.25">
      <c r="A8" s="14" t="s">
        <v>35</v>
      </c>
      <c r="B8" s="169" t="s">
        <v>36</v>
      </c>
      <c r="C8" s="170" t="s">
        <v>2</v>
      </c>
      <c r="D8" s="143">
        <v>100</v>
      </c>
      <c r="E8" s="147">
        <v>100</v>
      </c>
      <c r="F8" s="147">
        <f>E8-D8</f>
        <v>0</v>
      </c>
      <c r="G8" s="137"/>
      <c r="H8" s="143">
        <v>0</v>
      </c>
      <c r="I8" s="147">
        <v>0</v>
      </c>
      <c r="J8" s="147">
        <f>I8-H8</f>
        <v>0</v>
      </c>
      <c r="K8" s="137"/>
    </row>
    <row r="9" spans="1:11" s="13" customFormat="1" ht="15.75" x14ac:dyDescent="0.25">
      <c r="A9" s="15" t="s">
        <v>10</v>
      </c>
      <c r="B9" s="171" t="s">
        <v>37</v>
      </c>
      <c r="C9" s="172" t="s">
        <v>23</v>
      </c>
      <c r="D9" s="144">
        <v>32.630000000000003</v>
      </c>
      <c r="E9" s="148">
        <v>14.979662000000001</v>
      </c>
      <c r="F9" s="148">
        <f t="shared" ref="F9:F13" si="2">E9-D9</f>
        <v>-17.650338000000001</v>
      </c>
      <c r="G9" s="173"/>
      <c r="H9" s="144">
        <v>0</v>
      </c>
      <c r="I9" s="148">
        <v>0</v>
      </c>
      <c r="J9" s="148">
        <f t="shared" ref="J9:J13" si="3">I9-H9</f>
        <v>0</v>
      </c>
      <c r="K9" s="125"/>
    </row>
    <row r="10" spans="1:11" s="13" customFormat="1" ht="31.5" x14ac:dyDescent="0.25">
      <c r="A10" s="16" t="s">
        <v>11</v>
      </c>
      <c r="B10" s="171" t="s">
        <v>38</v>
      </c>
      <c r="C10" s="172" t="s">
        <v>23</v>
      </c>
      <c r="D10" s="144">
        <v>32.630000000000003</v>
      </c>
      <c r="E10" s="148">
        <v>14.979662000000001</v>
      </c>
      <c r="F10" s="148">
        <f t="shared" si="2"/>
        <v>-17.650338000000001</v>
      </c>
      <c r="G10" s="173"/>
      <c r="H10" s="144">
        <v>32.630000000000003</v>
      </c>
      <c r="I10" s="148">
        <f>#REF!/1000</f>
        <v>35.484447999999993</v>
      </c>
      <c r="J10" s="148">
        <f t="shared" si="3"/>
        <v>2.8544479999999908</v>
      </c>
      <c r="K10" s="125"/>
    </row>
    <row r="11" spans="1:11" s="13" customFormat="1" ht="78.75" x14ac:dyDescent="0.25">
      <c r="A11" s="15" t="s">
        <v>15</v>
      </c>
      <c r="B11" s="171" t="s">
        <v>39</v>
      </c>
      <c r="C11" s="172" t="s">
        <v>2</v>
      </c>
      <c r="D11" s="145">
        <v>0</v>
      </c>
      <c r="E11" s="149">
        <v>0</v>
      </c>
      <c r="F11" s="149">
        <f t="shared" si="2"/>
        <v>0</v>
      </c>
      <c r="G11" s="173"/>
      <c r="H11" s="145">
        <v>0</v>
      </c>
      <c r="I11" s="149">
        <v>0</v>
      </c>
      <c r="J11" s="149">
        <f t="shared" si="3"/>
        <v>0</v>
      </c>
      <c r="K11" s="125"/>
    </row>
    <row r="12" spans="1:11" s="19" customFormat="1" ht="31.5" x14ac:dyDescent="0.25">
      <c r="A12" s="15" t="s">
        <v>12</v>
      </c>
      <c r="B12" s="171" t="s">
        <v>40</v>
      </c>
      <c r="C12" s="172" t="s">
        <v>14</v>
      </c>
      <c r="D12" s="145">
        <v>0</v>
      </c>
      <c r="E12" s="149">
        <v>0</v>
      </c>
      <c r="F12" s="149">
        <f t="shared" si="2"/>
        <v>0</v>
      </c>
      <c r="G12" s="174"/>
      <c r="H12" s="145">
        <v>0</v>
      </c>
      <c r="I12" s="149">
        <v>0</v>
      </c>
      <c r="J12" s="149">
        <f t="shared" si="3"/>
        <v>0</v>
      </c>
      <c r="K12" s="126"/>
    </row>
    <row r="13" spans="1:11" s="19" customFormat="1" ht="15.75" x14ac:dyDescent="0.25">
      <c r="A13" s="17" t="s">
        <v>16</v>
      </c>
      <c r="B13" s="142" t="s">
        <v>41</v>
      </c>
      <c r="C13" s="24" t="s">
        <v>14</v>
      </c>
      <c r="D13" s="146">
        <v>0</v>
      </c>
      <c r="E13" s="150">
        <v>0</v>
      </c>
      <c r="F13" s="150">
        <f t="shared" si="2"/>
        <v>0</v>
      </c>
      <c r="G13" s="127"/>
      <c r="H13" s="146">
        <v>8</v>
      </c>
      <c r="I13" s="150">
        <v>9</v>
      </c>
      <c r="J13" s="150">
        <f t="shared" si="3"/>
        <v>1</v>
      </c>
      <c r="K13" s="127"/>
    </row>
    <row r="14" spans="1:11" s="19" customFormat="1" ht="18.75" x14ac:dyDescent="0.25">
      <c r="A14" s="31" t="s">
        <v>20</v>
      </c>
      <c r="B14" s="234" t="s">
        <v>43</v>
      </c>
      <c r="C14" s="235"/>
      <c r="D14" s="235"/>
      <c r="E14" s="235"/>
      <c r="F14" s="235"/>
      <c r="G14" s="236"/>
      <c r="J14" s="176"/>
      <c r="K14" s="177"/>
    </row>
    <row r="15" spans="1:11" s="19" customFormat="1" ht="31.5" x14ac:dyDescent="0.25">
      <c r="A15" s="5">
        <v>1</v>
      </c>
      <c r="B15" s="20" t="s">
        <v>53</v>
      </c>
      <c r="C15" s="25" t="s">
        <v>13</v>
      </c>
      <c r="D15" s="151">
        <v>0</v>
      </c>
      <c r="E15" s="158">
        <v>0</v>
      </c>
      <c r="F15" s="158">
        <f t="shared" ref="F15:F17" si="4">E15-D15</f>
        <v>0</v>
      </c>
      <c r="G15" s="129"/>
      <c r="H15" s="151">
        <v>0</v>
      </c>
      <c r="I15" s="158">
        <v>0</v>
      </c>
      <c r="J15" s="158">
        <f t="shared" ref="J15:J17" si="5">I15-H15</f>
        <v>0</v>
      </c>
      <c r="K15" s="129"/>
    </row>
    <row r="16" spans="1:11" s="19" customFormat="1" ht="15.75" x14ac:dyDescent="0.25">
      <c r="A16" s="7" t="s">
        <v>10</v>
      </c>
      <c r="B16" s="21" t="s">
        <v>44</v>
      </c>
      <c r="C16" s="26" t="s">
        <v>14</v>
      </c>
      <c r="D16" s="152">
        <v>0</v>
      </c>
      <c r="E16" s="128">
        <v>0</v>
      </c>
      <c r="F16" s="128">
        <f t="shared" si="4"/>
        <v>0</v>
      </c>
      <c r="G16" s="130"/>
      <c r="H16" s="152">
        <v>0</v>
      </c>
      <c r="I16" s="128">
        <v>0</v>
      </c>
      <c r="J16" s="128">
        <f t="shared" si="5"/>
        <v>0</v>
      </c>
      <c r="K16" s="130"/>
    </row>
    <row r="17" spans="1:11" s="19" customFormat="1" ht="15.75" x14ac:dyDescent="0.25">
      <c r="A17" s="6" t="s">
        <v>11</v>
      </c>
      <c r="B17" s="27" t="s">
        <v>45</v>
      </c>
      <c r="C17" s="28" t="s">
        <v>17</v>
      </c>
      <c r="D17" s="180">
        <v>6.5000000000000002E-2</v>
      </c>
      <c r="E17" s="132">
        <v>6.5000000000000002E-2</v>
      </c>
      <c r="F17" s="132">
        <f t="shared" si="4"/>
        <v>0</v>
      </c>
      <c r="G17" s="131"/>
      <c r="H17" s="144">
        <v>0.68</v>
      </c>
      <c r="I17" s="148">
        <v>0.68</v>
      </c>
      <c r="J17" s="132">
        <f t="shared" si="5"/>
        <v>0</v>
      </c>
      <c r="K17" s="131"/>
    </row>
    <row r="18" spans="1:11" s="13" customFormat="1" ht="18.75" x14ac:dyDescent="0.25">
      <c r="A18" s="31" t="s">
        <v>21</v>
      </c>
      <c r="B18" s="234" t="s">
        <v>46</v>
      </c>
      <c r="C18" s="235"/>
      <c r="D18" s="235"/>
      <c r="E18" s="235"/>
      <c r="F18" s="235"/>
      <c r="G18" s="236"/>
      <c r="H18" s="178"/>
      <c r="I18" s="179"/>
      <c r="J18" s="179"/>
      <c r="K18" s="175"/>
    </row>
    <row r="19" spans="1:11" s="19" customFormat="1" ht="31.5" x14ac:dyDescent="0.25">
      <c r="A19" s="8">
        <v>1</v>
      </c>
      <c r="B19" s="20" t="s">
        <v>47</v>
      </c>
      <c r="C19" s="136" t="s">
        <v>18</v>
      </c>
      <c r="D19" s="153">
        <v>0</v>
      </c>
      <c r="E19" s="162">
        <v>0</v>
      </c>
      <c r="F19" s="162">
        <f t="shared" ref="F19:F24" si="6">E19-D19</f>
        <v>0</v>
      </c>
      <c r="G19" s="141"/>
      <c r="H19" s="153">
        <v>9.3962611094085204</v>
      </c>
      <c r="I19" s="162">
        <f>I20/I21</f>
        <v>2.4925003765029685</v>
      </c>
      <c r="J19" s="162">
        <f t="shared" ref="J19:J24" si="7">I19-H19</f>
        <v>-6.9037607329055515</v>
      </c>
      <c r="K19" s="141"/>
    </row>
    <row r="20" spans="1:11" s="19" customFormat="1" ht="31.5" x14ac:dyDescent="0.25">
      <c r="A20" s="9" t="s">
        <v>10</v>
      </c>
      <c r="B20" s="21" t="s">
        <v>48</v>
      </c>
      <c r="C20" s="26" t="s">
        <v>24</v>
      </c>
      <c r="D20" s="154">
        <v>0</v>
      </c>
      <c r="E20" s="160">
        <v>0</v>
      </c>
      <c r="F20" s="160">
        <f t="shared" si="6"/>
        <v>0</v>
      </c>
      <c r="G20" s="133"/>
      <c r="H20" s="154">
        <v>306.60000000000002</v>
      </c>
      <c r="I20" s="160">
        <f>#REF!/1000</f>
        <v>88.444999999999993</v>
      </c>
      <c r="J20" s="160">
        <f t="shared" si="7"/>
        <v>-218.15500000000003</v>
      </c>
      <c r="K20" s="248"/>
    </row>
    <row r="21" spans="1:11" s="19" customFormat="1" ht="15.75" x14ac:dyDescent="0.25">
      <c r="A21" s="9" t="s">
        <v>11</v>
      </c>
      <c r="B21" s="21" t="s">
        <v>49</v>
      </c>
      <c r="C21" s="26" t="s">
        <v>23</v>
      </c>
      <c r="D21" s="154">
        <v>0</v>
      </c>
      <c r="E21" s="160">
        <v>0</v>
      </c>
      <c r="F21" s="160">
        <f t="shared" si="6"/>
        <v>0</v>
      </c>
      <c r="G21" s="133"/>
      <c r="H21" s="154">
        <v>32.630000000000003</v>
      </c>
      <c r="I21" s="160">
        <f>I10</f>
        <v>35.484447999999993</v>
      </c>
      <c r="J21" s="160">
        <f t="shared" si="7"/>
        <v>2.8544479999999908</v>
      </c>
      <c r="K21" s="248"/>
    </row>
    <row r="22" spans="1:11" s="19" customFormat="1" ht="47.25" x14ac:dyDescent="0.25">
      <c r="A22" s="10">
        <v>2</v>
      </c>
      <c r="B22" s="22" t="s">
        <v>50</v>
      </c>
      <c r="C22" s="29" t="s">
        <v>18</v>
      </c>
      <c r="D22" s="155">
        <v>1.7664299724180201</v>
      </c>
      <c r="E22" s="159">
        <v>0.68539597221886572</v>
      </c>
      <c r="F22" s="159">
        <f t="shared" si="6"/>
        <v>-1.0810340001991543</v>
      </c>
      <c r="G22" s="134"/>
      <c r="H22" s="155">
        <v>4.1075084278271525</v>
      </c>
      <c r="I22" s="159">
        <f>I23/I24</f>
        <v>0.98595305751973383</v>
      </c>
      <c r="J22" s="159">
        <f t="shared" si="7"/>
        <v>-3.1215553703074188</v>
      </c>
      <c r="K22" s="141"/>
    </row>
    <row r="23" spans="1:11" s="19" customFormat="1" ht="31.5" x14ac:dyDescent="0.25">
      <c r="A23" s="9" t="s">
        <v>12</v>
      </c>
      <c r="B23" s="22" t="s">
        <v>51</v>
      </c>
      <c r="C23" s="26" t="s">
        <v>24</v>
      </c>
      <c r="D23" s="156">
        <v>57.63861</v>
      </c>
      <c r="E23" s="160">
        <v>10.266999999999999</v>
      </c>
      <c r="F23" s="160">
        <f t="shared" si="6"/>
        <v>-47.371610000000004</v>
      </c>
      <c r="G23" s="133"/>
      <c r="H23" s="156">
        <v>134.02799999999999</v>
      </c>
      <c r="I23" s="160">
        <f>#REF!/1000</f>
        <v>34.985999999999997</v>
      </c>
      <c r="J23" s="160">
        <f t="shared" si="7"/>
        <v>-99.042000000000002</v>
      </c>
      <c r="K23" s="133"/>
    </row>
    <row r="24" spans="1:11" s="19" customFormat="1" ht="15.75" x14ac:dyDescent="0.25">
      <c r="A24" s="11" t="s">
        <v>16</v>
      </c>
      <c r="B24" s="23" t="s">
        <v>52</v>
      </c>
      <c r="C24" s="30" t="s">
        <v>23</v>
      </c>
      <c r="D24" s="157">
        <v>32.630000000000003</v>
      </c>
      <c r="E24" s="161">
        <v>14.979662000000001</v>
      </c>
      <c r="F24" s="161">
        <f t="shared" si="6"/>
        <v>-17.650338000000001</v>
      </c>
      <c r="G24" s="135"/>
      <c r="H24" s="157">
        <v>32.630000000000003</v>
      </c>
      <c r="I24" s="161">
        <f>I10</f>
        <v>35.484447999999993</v>
      </c>
      <c r="J24" s="161">
        <f t="shared" si="7"/>
        <v>2.8544479999999908</v>
      </c>
      <c r="K24" s="135"/>
    </row>
  </sheetData>
  <mergeCells count="15">
    <mergeCell ref="A1:K1"/>
    <mergeCell ref="H4:I4"/>
    <mergeCell ref="J4:J5"/>
    <mergeCell ref="K4:K5"/>
    <mergeCell ref="D2:K2"/>
    <mergeCell ref="D3:K3"/>
    <mergeCell ref="A2:A5"/>
    <mergeCell ref="B2:B5"/>
    <mergeCell ref="C2:C5"/>
    <mergeCell ref="B18:G18"/>
    <mergeCell ref="B14:G14"/>
    <mergeCell ref="B7:G7"/>
    <mergeCell ref="F4:F5"/>
    <mergeCell ref="G4:G5"/>
    <mergeCell ref="D4:E4"/>
  </mergeCells>
  <printOptions horizontalCentered="1"/>
  <pageMargins left="1.1811023622047245" right="0.39370078740157483" top="0.39370078740157483" bottom="0.39370078740157483" header="0" footer="0"/>
  <pageSetup paperSize="9" scale="5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</vt:lpstr>
      <vt:lpstr>раздел 5</vt:lpstr>
      <vt:lpstr>'раздел 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2021-03-09T05:32:55Z</cp:lastPrinted>
  <dcterms:created xsi:type="dcterms:W3CDTF">1996-10-08T23:32:33Z</dcterms:created>
  <dcterms:modified xsi:type="dcterms:W3CDTF">2022-06-06T03:04:43Z</dcterms:modified>
</cp:coreProperties>
</file>