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240" yWindow="75" windowWidth="15375" windowHeight="11550" activeTab="4"/>
  </bookViews>
  <sheets>
    <sheet name="раздел 1" sheetId="16" r:id="rId1"/>
    <sheet name="раздел 2" sheetId="15" r:id="rId2"/>
    <sheet name="раздел 3" sheetId="17" r:id="rId3"/>
    <sheet name="раздел 4" sheetId="20" r:id="rId4"/>
    <sheet name="раздел 5" sheetId="18" r:id="rId5"/>
  </sheets>
  <externalReferences>
    <externalReference r:id="rId6"/>
  </externalReferences>
  <definedNames>
    <definedName name="_xlnm.Print_Area" localSheetId="1">'раздел 2'!$A$1:$W$38</definedName>
    <definedName name="_xlnm.Print_Area" localSheetId="3">'раздел 4'!$A$1:$L$6</definedName>
    <definedName name="_xlnm.Print_Area" localSheetId="4">'раздел 5'!$A$1:$P$20</definedName>
  </definedNames>
  <calcPr calcId="145621"/>
</workbook>
</file>

<file path=xl/calcChain.xml><?xml version="1.0" encoding="utf-8"?>
<calcChain xmlns="http://schemas.openxmlformats.org/spreadsheetml/2006/main">
  <c r="M7" i="18" l="1"/>
  <c r="N20" i="18"/>
  <c r="N19" i="18"/>
  <c r="M18" i="18"/>
  <c r="N18" i="18" s="1"/>
  <c r="N16" i="18"/>
  <c r="N15" i="18"/>
  <c r="M14" i="18"/>
  <c r="N14" i="18" s="1"/>
  <c r="L14" i="18"/>
  <c r="N12" i="18"/>
  <c r="N11" i="18"/>
  <c r="M10" i="18"/>
  <c r="N10" i="18" s="1"/>
  <c r="L10" i="18"/>
  <c r="N9" i="18"/>
  <c r="N8" i="18"/>
  <c r="N7" i="18"/>
  <c r="H23" i="17"/>
  <c r="H22" i="17"/>
  <c r="H21" i="17"/>
  <c r="H20" i="17"/>
  <c r="H19" i="17"/>
  <c r="H18" i="17"/>
  <c r="H17" i="17"/>
  <c r="H16" i="17"/>
  <c r="H15" i="17"/>
  <c r="H9" i="17"/>
  <c r="H7" i="17"/>
  <c r="H6" i="17"/>
  <c r="O35" i="15" l="1"/>
  <c r="O34" i="15"/>
  <c r="O33" i="15"/>
  <c r="N33" i="15"/>
  <c r="M33" i="15"/>
  <c r="L33" i="15"/>
  <c r="O32" i="15"/>
  <c r="O31" i="15"/>
  <c r="O30" i="15"/>
  <c r="N30" i="15"/>
  <c r="M30" i="15"/>
  <c r="L30" i="15"/>
  <c r="O29" i="15"/>
  <c r="O28" i="15"/>
  <c r="N27" i="15"/>
  <c r="O27" i="15" s="1"/>
  <c r="M27" i="15"/>
  <c r="L27" i="15"/>
  <c r="O26" i="15"/>
  <c r="N26" i="15"/>
  <c r="M26" i="15"/>
  <c r="O25" i="15"/>
  <c r="N24" i="15"/>
  <c r="M24" i="15"/>
  <c r="O24" i="15" s="1"/>
  <c r="L24" i="15"/>
  <c r="O23" i="15"/>
  <c r="N23" i="15"/>
  <c r="M23" i="15"/>
  <c r="L23" i="15"/>
  <c r="N22" i="15"/>
  <c r="O21" i="15"/>
  <c r="O20" i="15"/>
  <c r="N19" i="15"/>
  <c r="M19" i="15"/>
  <c r="M22" i="15" s="1"/>
  <c r="L19" i="15"/>
  <c r="L22" i="15" s="1"/>
  <c r="N17" i="15"/>
  <c r="M17" i="15"/>
  <c r="L17" i="15"/>
  <c r="N16" i="15"/>
  <c r="M16" i="15"/>
  <c r="O16" i="15" s="1"/>
  <c r="O15" i="15"/>
  <c r="O17" i="15" s="1"/>
  <c r="N13" i="15"/>
  <c r="M13" i="15"/>
  <c r="L13" i="15"/>
  <c r="O12" i="15"/>
  <c r="N9" i="15"/>
  <c r="M9" i="15"/>
  <c r="L9" i="15"/>
  <c r="O8" i="15"/>
  <c r="O9" i="15" s="1"/>
  <c r="O7" i="15"/>
  <c r="O13" i="15" s="1"/>
  <c r="O19" i="15" s="1"/>
  <c r="O22" i="15" s="1"/>
  <c r="I19" i="18" l="1"/>
  <c r="J19" i="18" s="1"/>
  <c r="J20" i="18" l="1"/>
  <c r="F20" i="18"/>
  <c r="F19" i="18"/>
  <c r="I18" i="18"/>
  <c r="J18" i="18" s="1"/>
  <c r="E18" i="18"/>
  <c r="F18" i="18" s="1"/>
  <c r="J16" i="18"/>
  <c r="F16" i="18"/>
  <c r="J15" i="18"/>
  <c r="F15" i="18"/>
  <c r="Q14" i="18"/>
  <c r="P14" i="18"/>
  <c r="I14" i="18"/>
  <c r="H14" i="18"/>
  <c r="F14" i="18"/>
  <c r="D14" i="18"/>
  <c r="J12" i="18"/>
  <c r="F12" i="18"/>
  <c r="J11" i="18"/>
  <c r="F11" i="18"/>
  <c r="Q10" i="18"/>
  <c r="P10" i="18"/>
  <c r="I10" i="18"/>
  <c r="H10" i="18"/>
  <c r="D10" i="18"/>
  <c r="F10" i="18" s="1"/>
  <c r="J9" i="18"/>
  <c r="F9" i="18"/>
  <c r="J8" i="18"/>
  <c r="F8" i="18"/>
  <c r="J7" i="18"/>
  <c r="F7" i="18"/>
  <c r="J14" i="18" l="1"/>
  <c r="J10" i="18"/>
  <c r="E13" i="15" l="1"/>
  <c r="W36" i="15" l="1"/>
  <c r="W35" i="15"/>
  <c r="W34" i="15"/>
  <c r="W33" i="15" s="1"/>
  <c r="V33" i="15"/>
  <c r="U33" i="15"/>
  <c r="T33" i="15"/>
  <c r="W32" i="15"/>
  <c r="W31" i="15"/>
  <c r="W30" i="15"/>
  <c r="V30" i="15"/>
  <c r="U30" i="15"/>
  <c r="T30" i="15"/>
  <c r="W29" i="15"/>
  <c r="W28" i="15"/>
  <c r="V27" i="15"/>
  <c r="W27" i="15" s="1"/>
  <c r="U27" i="15"/>
  <c r="T27" i="15"/>
  <c r="W26" i="15"/>
  <c r="W25" i="15"/>
  <c r="V24" i="15"/>
  <c r="U24" i="15"/>
  <c r="W24" i="15" s="1"/>
  <c r="T24" i="15"/>
  <c r="W23" i="15"/>
  <c r="V23" i="15"/>
  <c r="U23" i="15"/>
  <c r="T23" i="15"/>
  <c r="W21" i="15"/>
  <c r="W20" i="15"/>
  <c r="V16" i="15"/>
  <c r="U16" i="15"/>
  <c r="W15" i="15"/>
  <c r="V13" i="15"/>
  <c r="V19" i="15" s="1"/>
  <c r="V22" i="15" s="1"/>
  <c r="U13" i="15"/>
  <c r="U19" i="15" s="1"/>
  <c r="U22" i="15" s="1"/>
  <c r="T13" i="15"/>
  <c r="T19" i="15" s="1"/>
  <c r="T22" i="15" s="1"/>
  <c r="W12" i="15"/>
  <c r="V9" i="15"/>
  <c r="U9" i="15"/>
  <c r="T9" i="15"/>
  <c r="W8" i="15"/>
  <c r="W7" i="15"/>
  <c r="W13" i="15" s="1"/>
  <c r="W19" i="15" s="1"/>
  <c r="S36" i="15"/>
  <c r="S35" i="15"/>
  <c r="S34" i="15"/>
  <c r="S33" i="15" s="1"/>
  <c r="R33" i="15"/>
  <c r="Q33" i="15"/>
  <c r="P33" i="15"/>
  <c r="S32" i="15"/>
  <c r="S31" i="15"/>
  <c r="S30" i="15"/>
  <c r="R30" i="15"/>
  <c r="Q30" i="15"/>
  <c r="P30" i="15"/>
  <c r="S29" i="15"/>
  <c r="S28" i="15"/>
  <c r="R27" i="15"/>
  <c r="Q27" i="15"/>
  <c r="P27" i="15"/>
  <c r="S26" i="15"/>
  <c r="S25" i="15"/>
  <c r="S23" i="15" s="1"/>
  <c r="R24" i="15"/>
  <c r="Q24" i="15"/>
  <c r="P24" i="15"/>
  <c r="R23" i="15"/>
  <c r="Q23" i="15"/>
  <c r="P23" i="15"/>
  <c r="S21" i="15"/>
  <c r="S20" i="15"/>
  <c r="R16" i="15"/>
  <c r="Q16" i="15"/>
  <c r="S16" i="15" s="1"/>
  <c r="S15" i="15"/>
  <c r="S13" i="15"/>
  <c r="S19" i="15" s="1"/>
  <c r="S22" i="15" s="1"/>
  <c r="R13" i="15"/>
  <c r="R19" i="15" s="1"/>
  <c r="R22" i="15" s="1"/>
  <c r="Q13" i="15"/>
  <c r="Q19" i="15" s="1"/>
  <c r="Q22" i="15" s="1"/>
  <c r="P13" i="15"/>
  <c r="P19" i="15" s="1"/>
  <c r="P22" i="15" s="1"/>
  <c r="S12" i="15"/>
  <c r="R9" i="15"/>
  <c r="Q9" i="15"/>
  <c r="P9" i="15"/>
  <c r="S8" i="15"/>
  <c r="S7" i="15"/>
  <c r="O36" i="15"/>
  <c r="D23" i="15"/>
  <c r="D13" i="15"/>
  <c r="D19" i="15" s="1"/>
  <c r="D22" i="15" s="1"/>
  <c r="G36" i="15"/>
  <c r="D27" i="15"/>
  <c r="D24" i="15"/>
  <c r="F27" i="15"/>
  <c r="E27" i="15"/>
  <c r="F24" i="15"/>
  <c r="E24" i="15"/>
  <c r="G35" i="15"/>
  <c r="G34" i="15"/>
  <c r="G32" i="15"/>
  <c r="G31" i="15"/>
  <c r="G29" i="15"/>
  <c r="G28" i="15"/>
  <c r="G26" i="15"/>
  <c r="G25" i="15"/>
  <c r="G21" i="15"/>
  <c r="G20" i="15"/>
  <c r="F13" i="15"/>
  <c r="G12" i="15"/>
  <c r="G8" i="15"/>
  <c r="G7" i="15"/>
  <c r="D33" i="15"/>
  <c r="D30" i="15"/>
  <c r="D9" i="15"/>
  <c r="F33" i="15"/>
  <c r="E33" i="15"/>
  <c r="F30" i="15"/>
  <c r="E30" i="15"/>
  <c r="F23" i="15"/>
  <c r="F16" i="15"/>
  <c r="E16" i="15"/>
  <c r="G16" i="15" s="1"/>
  <c r="G15" i="15"/>
  <c r="B6" i="15"/>
  <c r="C6" i="15" s="1"/>
  <c r="E6" i="15" s="1"/>
  <c r="F6" i="15" s="1"/>
  <c r="G6" i="15" s="1"/>
  <c r="J6" i="15" s="1"/>
  <c r="K6" i="15" s="1"/>
  <c r="N6" i="15" s="1"/>
  <c r="O6" i="15" s="1"/>
  <c r="Q6" i="15" s="1"/>
  <c r="R6" i="15" s="1"/>
  <c r="S6" i="15" s="1"/>
  <c r="U6" i="15" s="1"/>
  <c r="V6" i="15" s="1"/>
  <c r="W6" i="15" s="1"/>
  <c r="D17" i="15" l="1"/>
  <c r="S24" i="15"/>
  <c r="S17" i="15"/>
  <c r="W16" i="15"/>
  <c r="T17" i="15"/>
  <c r="P17" i="15"/>
  <c r="U17" i="15"/>
  <c r="Q17" i="15"/>
  <c r="V17" i="15"/>
  <c r="W17" i="15"/>
  <c r="S9" i="15"/>
  <c r="S27" i="15"/>
  <c r="W9" i="15"/>
  <c r="W22" i="15"/>
  <c r="G9" i="15"/>
  <c r="G33" i="15"/>
  <c r="G30" i="15"/>
  <c r="G27" i="15"/>
  <c r="G23" i="15"/>
  <c r="R17" i="15"/>
  <c r="G24" i="15"/>
  <c r="G13" i="15"/>
  <c r="G19" i="15" s="1"/>
  <c r="G22" i="15" s="1"/>
  <c r="E23" i="15"/>
  <c r="E9" i="15"/>
  <c r="F9" i="15"/>
  <c r="F19" i="15"/>
  <c r="F22" i="15" s="1"/>
  <c r="F17" i="15"/>
  <c r="E17" i="15"/>
  <c r="E19" i="15"/>
  <c r="E22" i="15" s="1"/>
  <c r="G17" i="15" l="1"/>
</calcChain>
</file>

<file path=xl/comments1.xml><?xml version="1.0" encoding="utf-8"?>
<comments xmlns="http://schemas.openxmlformats.org/spreadsheetml/2006/main">
  <authors>
    <author>Сударинена Ольга Сергеевна</author>
  </authors>
  <commentList>
    <comment ref="K23" authorId="0">
      <text>
        <r>
          <rPr>
            <b/>
            <sz val="8"/>
            <color indexed="81"/>
            <rFont val="Tahoma"/>
            <family val="2"/>
            <charset val="204"/>
          </rPr>
          <t>Сударинена Ольга Сергеевна:</t>
        </r>
        <r>
          <rPr>
            <sz val="8"/>
            <color indexed="81"/>
            <rFont val="Tahoma"/>
            <family val="2"/>
            <charset val="204"/>
          </rPr>
          <t xml:space="preserve">
подтверждают Ф 22-ЖКХ 26977,4-в кв мкд+7044-на содерж общ имущ в мкд</t>
        </r>
      </text>
    </comment>
  </commentList>
</comments>
</file>

<file path=xl/sharedStrings.xml><?xml version="1.0" encoding="utf-8"?>
<sst xmlns="http://schemas.openxmlformats.org/spreadsheetml/2006/main" count="298" uniqueCount="156">
  <si>
    <t>1.</t>
  </si>
  <si>
    <t>прочим потребителям</t>
  </si>
  <si>
    <t>№           п/п</t>
  </si>
  <si>
    <t>Наименование мероприятий</t>
  </si>
  <si>
    <t>Срок реализации мероприятия, лет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</si>
  <si>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</si>
  <si>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</si>
  <si>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</si>
  <si>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</si>
  <si>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</si>
  <si>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тыс. руб.</t>
  </si>
  <si>
    <t>Наименование показателя</t>
  </si>
  <si>
    <t>Показатели качества воды</t>
  </si>
  <si>
    <t>1.1</t>
  </si>
  <si>
    <t>%</t>
  </si>
  <si>
    <t>1.2</t>
  </si>
  <si>
    <t>Показатели надежности и бесперебойности водоснабжения</t>
  </si>
  <si>
    <t>2.1</t>
  </si>
  <si>
    <t>ед./км</t>
  </si>
  <si>
    <t>№    п/п</t>
  </si>
  <si>
    <t xml:space="preserve">Наименование показателей   </t>
  </si>
  <si>
    <t>Единицы измерения</t>
  </si>
  <si>
    <t>Объем финансовых потребностей</t>
  </si>
  <si>
    <t>3.1.</t>
  </si>
  <si>
    <t>Раздел 5. Плановые показатели надежности, качества, энергетической эффективности объектов централизованной системы горячего водоснабжения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</si>
  <si>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</si>
  <si>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</si>
  <si>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>Показатели энергетической эффективности использования ресурсов</t>
  </si>
  <si>
    <t>удельное количество тепловой энергии, расходуемое на подогрев горячей воды</t>
  </si>
  <si>
    <t>Гкал/куб.м</t>
  </si>
  <si>
    <t>общее количество отобранных проб</t>
  </si>
  <si>
    <t>ед.</t>
  </si>
  <si>
    <t>2</t>
  </si>
  <si>
    <t>2.2</t>
  </si>
  <si>
    <t>протяженность водопроводной сети</t>
  </si>
  <si>
    <t>1</t>
  </si>
  <si>
    <t>км</t>
  </si>
  <si>
    <t>I</t>
  </si>
  <si>
    <t>II</t>
  </si>
  <si>
    <t>III</t>
  </si>
  <si>
    <t>Значение показателя</t>
  </si>
  <si>
    <t>тыс.куб.м</t>
  </si>
  <si>
    <t>количество проб горячей воды, отобранных по результатам производственного контроля, не соответствующих установленным требованиям</t>
  </si>
  <si>
    <t>количество перерывов в подаче воды, зафиксированных в определенных  договором горячего водоснабжения или договором транспортировки  горячей воды местах исполнения обязательств организации, осуществляющей горячее водоснабжение по подаче  горячей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 (без плановых ремонтов)</t>
  </si>
  <si>
    <t>общее количество тепловой энергии, расходуемое на подогрев горячей воды</t>
  </si>
  <si>
    <t>объем подогретой горячей воды</t>
  </si>
  <si>
    <t>тыс.Гкал</t>
  </si>
  <si>
    <t>показатель надежности и бесперебойности централизованной системы горячего водоснабжения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</si>
  <si>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</si>
  <si>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</si>
  <si>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</si>
  <si>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</si>
  <si>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</si>
  <si>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</si>
  <si>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</si>
  <si>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МП городского округа Анадырь «Городское коммунальное хозяйство»</t>
  </si>
  <si>
    <t>689000, Чукотский автономный округ, г. Анадырь, ул. Ленина, 45</t>
  </si>
  <si>
    <t>ОТЧЕТ ОБ ИСПОЛНЕНИИ ПРОИЗВОДСТВЕННОЙ ПРОГРАММЫ</t>
  </si>
  <si>
    <t>Показатели производственной деятельности</t>
  </si>
  <si>
    <t>план</t>
  </si>
  <si>
    <t>факт</t>
  </si>
  <si>
    <t>год</t>
  </si>
  <si>
    <t>1 полугодие</t>
  </si>
  <si>
    <t>2 полугодие</t>
  </si>
  <si>
    <r>
      <t>Раздел 3. Перечень мероприятий по ремонту объектов централизованной системы горячего</t>
    </r>
    <r>
      <rPr>
        <b/>
        <sz val="12"/>
        <rFont val="Times New Roman"/>
        <family val="1"/>
        <charset val="204"/>
      </rPr>
      <t xml:space="preserve"> водоснабжения, мероприятий, направленных на улучшение качества горячей воды, мероприятий по энергосбережению и повышению энергетической эффективности</t>
    </r>
  </si>
  <si>
    <t>ФАКТ</t>
  </si>
  <si>
    <t>Средства на реализацию мероприятия, тыс.руб.</t>
  </si>
  <si>
    <t>Раздел 2. Баланс водоснабжения (горячая вода (горячее водоснабжение))</t>
  </si>
  <si>
    <t>в т.ч. населению:</t>
  </si>
  <si>
    <t>Гкал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</si>
  <si>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</si>
  <si>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</si>
  <si>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</si>
  <si>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</si>
  <si>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 xml:space="preserve">        - расчетными способами</t>
  </si>
  <si>
    <t>ПЛАН</t>
  </si>
  <si>
    <t>2019 год</t>
  </si>
  <si>
    <t>2020 год</t>
  </si>
  <si>
    <t>2021 год</t>
  </si>
  <si>
    <t>2022 год</t>
  </si>
  <si>
    <t>2023 год</t>
  </si>
  <si>
    <t>Объем выработки горячей воды</t>
  </si>
  <si>
    <t>куб.м.</t>
  </si>
  <si>
    <t>Объем воды, используемой на собственные нужды</t>
  </si>
  <si>
    <t>то же (в % от объема выработки  воды)</t>
  </si>
  <si>
    <t>Принято горячей воды со стороны (всего), в.т.ч.</t>
  </si>
  <si>
    <t>*</t>
  </si>
  <si>
    <t>Объем тепловой энергии, затраченный на производство горячей воды</t>
  </si>
  <si>
    <t>Объем отпуска в сеть</t>
  </si>
  <si>
    <t>Объем потерь</t>
  </si>
  <si>
    <t>6.1.</t>
  </si>
  <si>
    <t>Объем потерь горячей воды</t>
  </si>
  <si>
    <t>6.2.</t>
  </si>
  <si>
    <t>Объем потерь тепловой энергии**</t>
  </si>
  <si>
    <t>Уровень потерь к объему отпущенной горячей воды в сеть</t>
  </si>
  <si>
    <t>Неучтенные расходы</t>
  </si>
  <si>
    <t>Полезный отпуск товаров (услуг):</t>
  </si>
  <si>
    <t>9.1.</t>
  </si>
  <si>
    <t>Объем воды на собственное производство, в том числе</t>
  </si>
  <si>
    <t xml:space="preserve">  - на прочие производственные нужды</t>
  </si>
  <si>
    <t>9.2.</t>
  </si>
  <si>
    <t>Реализация сторонним потребителям:</t>
  </si>
  <si>
    <t>9.2.1</t>
  </si>
  <si>
    <t>9.2.2</t>
  </si>
  <si>
    <t>бюджетным потребителям:</t>
  </si>
  <si>
    <t>9.2.3</t>
  </si>
  <si>
    <t xml:space="preserve">          - расчетными способами</t>
  </si>
  <si>
    <t>9.3.</t>
  </si>
  <si>
    <t>Другим организациям, поставляющим горячую воду потребителям</t>
  </si>
  <si>
    <t>* План мероприятий, направленных на улучшение качества горячей воды, организацией не представлен</t>
  </si>
  <si>
    <t>* План мероприятий по энергосбережению и повышению энергетической эффективности, организацией не представлен</t>
  </si>
  <si>
    <t>Раздел 4. Объем финансовых потребностей, необходимых для реализации производственной программы</t>
  </si>
  <si>
    <r>
      <t>3.1. Мероприятия по ремонту объектов централизованной систе</t>
    </r>
    <r>
      <rPr>
        <b/>
        <sz val="12"/>
        <rFont val="Times New Roman"/>
        <family val="1"/>
        <charset val="204"/>
      </rPr>
      <t>мы горячего водоснабжения*</t>
    </r>
  </si>
  <si>
    <t>Отклонение 
(- не использовано, + перерасход)</t>
  </si>
  <si>
    <t>Причины отклонения</t>
  </si>
  <si>
    <t>* План мероприятий по ремонту объектов централизованной системы горячего водоснабжения организацией не представлен</t>
  </si>
  <si>
    <t>3.2. Мероприятия, направленные на улучшение качества горячей воды*</t>
  </si>
  <si>
    <t>3.3. Мероприятия по энергосбережению и повышению энергетической эффективности, в том числе по снижению потерь воды при транспортировке*</t>
  </si>
  <si>
    <t xml:space="preserve">Отклонение </t>
  </si>
  <si>
    <t>Руководитель организации</t>
  </si>
  <si>
    <t>(должность)</t>
  </si>
  <si>
    <t>(ФИО, подпись)</t>
  </si>
  <si>
    <t>Замена магистрального трубопровода от ЦТП-5 до УТ-2/5 от ЦТП-5 до Куркутского 5</t>
  </si>
  <si>
    <t>ЦТП-5 до УТ-2/5 от ЦТП-5 до Куркутского 5</t>
  </si>
  <si>
    <t>Выбраны участки наиболее с изношенными местами</t>
  </si>
  <si>
    <t>Замена магистрального трубопровода от УТ-5/1 до УТ-9/1 от Отке 35 до Отке 41</t>
  </si>
  <si>
    <t>УТ-5/1 до УТ-9/1 от Отке 35 до Отке 41</t>
  </si>
  <si>
    <t>Замена магистрального трубопровода от УТ-10/3 до УТ-19/3 От камеры до камеры</t>
  </si>
  <si>
    <t>Замена магистрального трубопровода от УТ-5/2 до УТ-5.2/3 Основная Южная 2,4</t>
  </si>
  <si>
    <t>УТ-5/2 до УТ-5.2/3 Основная Южная 2,4</t>
  </si>
  <si>
    <t>Замена магистрального трубопровода от УТ-38/1 до УТ-40/1 от колодца Ленина 43 до развязки</t>
  </si>
  <si>
    <t>Замена магистрального трубопровода от ЦТП-11 до УТ - 1/11 От ЦТП-11 до Колодца "Музыкал. шк."</t>
  </si>
  <si>
    <t>Замена магистрального трубопровода от УТ-14.1а/7 до УТ-14.1в/7 от врезки до крайнего колодца, основная Строителей 1, 1а</t>
  </si>
  <si>
    <t>Замена магистрального трубопровода от УТ-18/5 замена вставки в колодце</t>
  </si>
  <si>
    <t>Замена магистрального трубопровода от УТ-40/1 до УТ-47 б/1 от развязки до Ленина 47</t>
  </si>
  <si>
    <t>Замена ввода ХВС к МКД № 4 по ул. Энергетиков от УТ- 18/7</t>
  </si>
  <si>
    <t>Ввод к МКД № 4 по ул. Энергетиков от УТ- 18/7</t>
  </si>
  <si>
    <t>Замена ввода ХВС к МКД № 8 по ул. Энергетиков от УТ-16/7</t>
  </si>
  <si>
    <t>Ввод к МКД № 8 по ул. Энергетиков от УТ-16/7</t>
  </si>
  <si>
    <t>Замена ввода ХВС к МКД № 10 по ул. Энергетиков от УТ-15/7</t>
  </si>
  <si>
    <t>Ввод к МКД № 10 по ул. Энергетиков от УТ-15/7</t>
  </si>
  <si>
    <t>Замена ввода ХВС к МКД № 28а по ул. Отке от УТ-27/2</t>
  </si>
  <si>
    <t>Ввод к МКД № 28а по ул. Отке от УТ-27/2</t>
  </si>
  <si>
    <t>Замена ввода ХВС к МКД № 13 по ул. Тевлянто от УТ-24/5</t>
  </si>
  <si>
    <t>Ввод к МКД № 38 по ул. Отке от УТ-18/5</t>
  </si>
  <si>
    <t>Замена ввода ХВС к МКД № 22 по ул. Берзиня от УТ-8а/5</t>
  </si>
  <si>
    <t>Ввод к МКД № 22 по ул. Берзиня от УТ-8а/5</t>
  </si>
  <si>
    <t>Замена ввода ХВС к МКД № 61 по ул. Ленина от УТ-24/1</t>
  </si>
  <si>
    <t>Ввод к МКД № 61 по ул. Ленина от УТ-24/1</t>
  </si>
  <si>
    <t>Замена ввода ХВС к МКД № 38 по ул. Отке от УТ-18/5</t>
  </si>
  <si>
    <t>Ввод к МКД № 13 по ул. Тевлянто от УТ-24/5</t>
  </si>
  <si>
    <t>Замена ввода ХВС к МКД № 9 по ул. Тевлянто от УТ-21/5</t>
  </si>
  <si>
    <t>Ввод к МКД № 9 по ул. Тевлянто от УТ-21/5</t>
  </si>
  <si>
    <t>Использовано меньшее количество горячей воды чем в прошлый год</t>
  </si>
  <si>
    <t>Депонян Р.А.</t>
  </si>
  <si>
    <t>в сфере водоснабжения (горячее водоснабжение) за 2019-2021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</si>
</sst>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"/>
    <numFmt numFmtId="167" formatCode="0.000000"/>
    <numFmt numFmtId="168" formatCode="#,##0.000"/>
  </numFmts>
  <fonts count="1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12" fillId="0" borderId="0"/>
  </cellStyleXfs>
  <cellXfs count="276">
    <xf numFmtId="0" fontId="0" fillId="0" borderId="0" xfId="0"/>
    <xf numFmtId="0" fontId="1" fillId="0" borderId="0" xfId="0" applyFont="1"/>
    <xf numFmtId="0" fontId="1" fillId="0" borderId="0" xfId="1" applyFont="1" applyBorder="1" applyAlignment="1"/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shrinkToFit="1"/>
    </xf>
    <xf numFmtId="49" fontId="6" fillId="0" borderId="7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49" fontId="6" fillId="0" borderId="6" xfId="2" applyNumberFormat="1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49" fontId="6" fillId="0" borderId="15" xfId="2" applyNumberFormat="1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0" xfId="5" applyFont="1"/>
    <xf numFmtId="0" fontId="6" fillId="0" borderId="1" xfId="5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6" fillId="0" borderId="0" xfId="5" applyFont="1"/>
    <xf numFmtId="0" fontId="1" fillId="0" borderId="1" xfId="1" applyFont="1" applyBorder="1" applyAlignment="1">
      <alignment horizontal="left" vertical="center" wrapText="1"/>
    </xf>
    <xf numFmtId="0" fontId="6" fillId="0" borderId="0" xfId="5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7" fillId="0" borderId="0" xfId="5" applyFont="1"/>
    <xf numFmtId="0" fontId="1" fillId="0" borderId="0" xfId="1" applyFont="1" applyBorder="1" applyAlignment="1">
      <alignment horizontal="left"/>
    </xf>
    <xf numFmtId="0" fontId="7" fillId="0" borderId="0" xfId="5" applyFont="1" applyBorder="1" applyAlignment="1">
      <alignment horizontal="left"/>
    </xf>
    <xf numFmtId="165" fontId="1" fillId="3" borderId="6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4" fillId="0" borderId="8" xfId="0" applyFont="1" applyBorder="1" applyAlignment="1"/>
    <xf numFmtId="0" fontId="15" fillId="0" borderId="0" xfId="1" applyFont="1" applyFill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 shrinkToFit="1"/>
    </xf>
    <xf numFmtId="0" fontId="15" fillId="0" borderId="10" xfId="1" applyFont="1" applyBorder="1" applyAlignment="1">
      <alignment horizontal="center"/>
    </xf>
    <xf numFmtId="0" fontId="15" fillId="0" borderId="2" xfId="1" applyFont="1" applyBorder="1" applyAlignment="1">
      <alignment wrapText="1"/>
    </xf>
    <xf numFmtId="0" fontId="15" fillId="0" borderId="24" xfId="1" applyFont="1" applyBorder="1" applyAlignment="1">
      <alignment horizontal="center"/>
    </xf>
    <xf numFmtId="166" fontId="15" fillId="3" borderId="22" xfId="0" applyNumberFormat="1" applyFont="1" applyFill="1" applyBorder="1" applyAlignment="1">
      <alignment horizontal="center" vertical="center" wrapText="1"/>
    </xf>
    <xf numFmtId="166" fontId="15" fillId="3" borderId="23" xfId="0" applyNumberFormat="1" applyFont="1" applyFill="1" applyBorder="1" applyAlignment="1">
      <alignment horizontal="center" vertical="center" wrapText="1"/>
    </xf>
    <xf numFmtId="166" fontId="15" fillId="3" borderId="31" xfId="0" applyNumberFormat="1" applyFont="1" applyFill="1" applyBorder="1" applyAlignment="1">
      <alignment horizontal="center" vertical="center" wrapText="1"/>
    </xf>
    <xf numFmtId="0" fontId="11" fillId="0" borderId="11" xfId="1" applyFont="1" applyBorder="1" applyAlignment="1">
      <alignment horizontal="center"/>
    </xf>
    <xf numFmtId="0" fontId="11" fillId="0" borderId="6" xfId="1" applyFont="1" applyBorder="1" applyAlignment="1">
      <alignment wrapText="1"/>
    </xf>
    <xf numFmtId="0" fontId="11" fillId="0" borderId="27" xfId="1" applyFont="1" applyBorder="1" applyAlignment="1">
      <alignment horizontal="center"/>
    </xf>
    <xf numFmtId="166" fontId="11" fillId="3" borderId="25" xfId="3" applyNumberFormat="1" applyFont="1" applyFill="1" applyBorder="1" applyAlignment="1">
      <alignment horizontal="center"/>
    </xf>
    <xf numFmtId="166" fontId="11" fillId="3" borderId="26" xfId="3" applyNumberFormat="1" applyFont="1" applyFill="1" applyBorder="1" applyAlignment="1">
      <alignment horizontal="center"/>
    </xf>
    <xf numFmtId="0" fontId="11" fillId="2" borderId="6" xfId="1" applyFont="1" applyFill="1" applyBorder="1" applyAlignment="1">
      <alignment wrapText="1"/>
    </xf>
    <xf numFmtId="166" fontId="11" fillId="3" borderId="25" xfId="0" applyNumberFormat="1" applyFont="1" applyFill="1" applyBorder="1" applyAlignment="1">
      <alignment horizontal="center" vertical="center" wrapText="1"/>
    </xf>
    <xf numFmtId="166" fontId="11" fillId="3" borderId="26" xfId="0" applyNumberFormat="1" applyFont="1" applyFill="1" applyBorder="1" applyAlignment="1">
      <alignment horizontal="center" vertical="center" wrapText="1"/>
    </xf>
    <xf numFmtId="166" fontId="11" fillId="3" borderId="33" xfId="0" applyNumberFormat="1" applyFont="1" applyFill="1" applyBorder="1" applyAlignment="1">
      <alignment horizontal="center" vertical="center" wrapText="1"/>
    </xf>
    <xf numFmtId="166" fontId="11" fillId="3" borderId="26" xfId="0" applyNumberFormat="1" applyFont="1" applyFill="1" applyBorder="1"/>
    <xf numFmtId="0" fontId="11" fillId="2" borderId="6" xfId="1" applyFont="1" applyFill="1" applyBorder="1" applyAlignment="1">
      <alignment horizontal="left" wrapText="1"/>
    </xf>
    <xf numFmtId="0" fontId="11" fillId="0" borderId="6" xfId="1" applyFont="1" applyBorder="1" applyAlignment="1">
      <alignment horizontal="left" wrapText="1"/>
    </xf>
    <xf numFmtId="0" fontId="15" fillId="0" borderId="27" xfId="1" applyFont="1" applyBorder="1" applyAlignment="1">
      <alignment horizontal="center"/>
    </xf>
    <xf numFmtId="166" fontId="15" fillId="3" borderId="25" xfId="1" applyNumberFormat="1" applyFont="1" applyFill="1" applyBorder="1" applyAlignment="1">
      <alignment horizontal="center"/>
    </xf>
    <xf numFmtId="166" fontId="15" fillId="3" borderId="26" xfId="1" applyNumberFormat="1" applyFont="1" applyFill="1" applyBorder="1" applyAlignment="1">
      <alignment horizontal="center"/>
    </xf>
    <xf numFmtId="166" fontId="15" fillId="3" borderId="33" xfId="1" applyNumberFormat="1" applyFont="1" applyFill="1" applyBorder="1" applyAlignment="1">
      <alignment horizontal="center"/>
    </xf>
    <xf numFmtId="166" fontId="11" fillId="3" borderId="25" xfId="0" applyNumberFormat="1" applyFont="1" applyFill="1" applyBorder="1"/>
    <xf numFmtId="166" fontId="11" fillId="3" borderId="33" xfId="0" applyNumberFormat="1" applyFont="1" applyFill="1" applyBorder="1"/>
    <xf numFmtId="166" fontId="11" fillId="3" borderId="25" xfId="0" applyNumberFormat="1" applyFont="1" applyFill="1" applyBorder="1" applyAlignment="1">
      <alignment horizontal="center"/>
    </xf>
    <xf numFmtId="166" fontId="11" fillId="3" borderId="26" xfId="0" applyNumberFormat="1" applyFont="1" applyFill="1" applyBorder="1" applyAlignment="1">
      <alignment horizontal="center"/>
    </xf>
    <xf numFmtId="166" fontId="11" fillId="3" borderId="33" xfId="0" applyNumberFormat="1" applyFont="1" applyFill="1" applyBorder="1" applyAlignment="1">
      <alignment horizontal="center"/>
    </xf>
    <xf numFmtId="0" fontId="15" fillId="0" borderId="11" xfId="1" applyFont="1" applyBorder="1" applyAlignment="1">
      <alignment horizontal="center"/>
    </xf>
    <xf numFmtId="0" fontId="15" fillId="0" borderId="6" xfId="1" applyFont="1" applyBorder="1" applyAlignment="1">
      <alignment wrapText="1"/>
    </xf>
    <xf numFmtId="3" fontId="11" fillId="3" borderId="25" xfId="0" applyNumberFormat="1" applyFont="1" applyFill="1" applyBorder="1"/>
    <xf numFmtId="3" fontId="11" fillId="3" borderId="26" xfId="0" applyNumberFormat="1" applyFont="1" applyFill="1" applyBorder="1"/>
    <xf numFmtId="0" fontId="15" fillId="2" borderId="6" xfId="1" applyFont="1" applyFill="1" applyBorder="1" applyAlignment="1">
      <alignment wrapText="1"/>
    </xf>
    <xf numFmtId="49" fontId="11" fillId="0" borderId="11" xfId="1" applyNumberFormat="1" applyFont="1" applyBorder="1" applyAlignment="1">
      <alignment horizontal="center"/>
    </xf>
    <xf numFmtId="0" fontId="15" fillId="0" borderId="6" xfId="0" applyFont="1" applyBorder="1" applyAlignment="1">
      <alignment vertical="center" wrapText="1"/>
    </xf>
    <xf numFmtId="166" fontId="15" fillId="3" borderId="25" xfId="0" applyNumberFormat="1" applyFont="1" applyFill="1" applyBorder="1" applyAlignment="1">
      <alignment horizontal="center"/>
    </xf>
    <xf numFmtId="166" fontId="15" fillId="3" borderId="26" xfId="0" applyNumberFormat="1" applyFont="1" applyFill="1" applyBorder="1" applyAlignment="1">
      <alignment horizontal="center"/>
    </xf>
    <xf numFmtId="166" fontId="15" fillId="3" borderId="33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left" vertical="center" wrapText="1" indent="1"/>
    </xf>
    <xf numFmtId="0" fontId="11" fillId="0" borderId="6" xfId="0" applyFont="1" applyBorder="1" applyAlignment="1">
      <alignment horizontal="left" vertical="center" wrapText="1" indent="2"/>
    </xf>
    <xf numFmtId="0" fontId="15" fillId="0" borderId="6" xfId="0" applyFont="1" applyBorder="1" applyAlignment="1">
      <alignment horizontal="left" vertical="center" wrapText="1" indent="1"/>
    </xf>
    <xf numFmtId="0" fontId="11" fillId="0" borderId="6" xfId="0" applyFont="1" applyBorder="1" applyAlignment="1">
      <alignment horizontal="left" vertical="center" wrapText="1" indent="3"/>
    </xf>
    <xf numFmtId="0" fontId="11" fillId="0" borderId="12" xfId="1" applyFont="1" applyBorder="1" applyAlignment="1">
      <alignment horizontal="center"/>
    </xf>
    <xf numFmtId="0" fontId="11" fillId="2" borderId="7" xfId="1" applyFont="1" applyFill="1" applyBorder="1" applyAlignment="1">
      <alignment wrapText="1"/>
    </xf>
    <xf numFmtId="166" fontId="11" fillId="3" borderId="28" xfId="0" applyNumberFormat="1" applyFont="1" applyFill="1" applyBorder="1"/>
    <xf numFmtId="166" fontId="11" fillId="3" borderId="29" xfId="0" applyNumberFormat="1" applyFont="1" applyFill="1" applyBorder="1"/>
    <xf numFmtId="0" fontId="16" fillId="0" borderId="9" xfId="0" applyFont="1" applyBorder="1" applyAlignment="1">
      <alignment horizontal="right"/>
    </xf>
    <xf numFmtId="0" fontId="16" fillId="0" borderId="1" xfId="0" applyFont="1" applyBorder="1" applyAlignment="1">
      <alignment horizontal="left"/>
    </xf>
    <xf numFmtId="0" fontId="11" fillId="0" borderId="14" xfId="1" applyFont="1" applyBorder="1" applyAlignment="1">
      <alignment horizontal="center"/>
    </xf>
    <xf numFmtId="166" fontId="11" fillId="0" borderId="35" xfId="0" applyNumberFormat="1" applyFont="1" applyBorder="1"/>
    <xf numFmtId="166" fontId="11" fillId="0" borderId="36" xfId="0" applyNumberFormat="1" applyFont="1" applyBorder="1"/>
    <xf numFmtId="166" fontId="11" fillId="0" borderId="37" xfId="0" applyNumberFormat="1" applyFont="1" applyBorder="1"/>
    <xf numFmtId="0" fontId="11" fillId="0" borderId="4" xfId="0" applyFont="1" applyBorder="1" applyAlignment="1">
      <alignment horizontal="center" vertical="center" wrapText="1" shrinkToFit="1"/>
    </xf>
    <xf numFmtId="0" fontId="11" fillId="3" borderId="14" xfId="0" applyFont="1" applyFill="1" applyBorder="1" applyAlignment="1">
      <alignment horizontal="center" vertical="center" wrapText="1" shrinkToFit="1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 shrinkToFit="1"/>
    </xf>
    <xf numFmtId="166" fontId="15" fillId="0" borderId="30" xfId="1" applyNumberFormat="1" applyFont="1" applyBorder="1" applyAlignment="1">
      <alignment horizontal="center"/>
    </xf>
    <xf numFmtId="166" fontId="11" fillId="0" borderId="32" xfId="1" applyNumberFormat="1" applyFont="1" applyBorder="1" applyAlignment="1">
      <alignment horizontal="center"/>
    </xf>
    <xf numFmtId="166" fontId="11" fillId="0" borderId="34" xfId="1" applyNumberFormat="1" applyFont="1" applyBorder="1" applyAlignment="1">
      <alignment horizontal="center"/>
    </xf>
    <xf numFmtId="166" fontId="15" fillId="3" borderId="25" xfId="0" applyNumberFormat="1" applyFont="1" applyFill="1" applyBorder="1" applyAlignment="1">
      <alignment horizontal="center" vertical="center" wrapText="1"/>
    </xf>
    <xf numFmtId="166" fontId="15" fillId="3" borderId="26" xfId="0" applyNumberFormat="1" applyFont="1" applyFill="1" applyBorder="1" applyAlignment="1">
      <alignment horizontal="center" vertical="center" wrapText="1"/>
    </xf>
    <xf numFmtId="0" fontId="11" fillId="0" borderId="38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166" fontId="11" fillId="3" borderId="33" xfId="0" applyNumberFormat="1" applyFont="1" applyFill="1" applyBorder="1" applyAlignment="1">
      <alignment horizontal="center" vertical="center"/>
    </xf>
    <xf numFmtId="0" fontId="0" fillId="0" borderId="39" xfId="0" applyBorder="1"/>
    <xf numFmtId="0" fontId="1" fillId="0" borderId="1" xfId="0" applyFont="1" applyFill="1" applyBorder="1" applyAlignment="1">
      <alignment horizontal="center" vertical="center" wrapText="1" shrinkToFit="1"/>
    </xf>
    <xf numFmtId="164" fontId="6" fillId="0" borderId="1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0" fontId="11" fillId="0" borderId="1" xfId="0" applyFont="1" applyBorder="1"/>
    <xf numFmtId="0" fontId="2" fillId="0" borderId="1" xfId="1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0" fontId="15" fillId="0" borderId="1" xfId="0" applyFont="1" applyBorder="1"/>
    <xf numFmtId="0" fontId="15" fillId="0" borderId="0" xfId="0" applyFont="1"/>
    <xf numFmtId="0" fontId="1" fillId="0" borderId="19" xfId="1" applyFont="1" applyBorder="1" applyAlignment="1">
      <alignment wrapText="1"/>
    </xf>
    <xf numFmtId="0" fontId="1" fillId="0" borderId="9" xfId="1" applyFont="1" applyBorder="1" applyAlignment="1">
      <alignment horizontal="left" vertical="center" wrapText="1"/>
    </xf>
    <xf numFmtId="0" fontId="6" fillId="0" borderId="0" xfId="0" applyFont="1"/>
    <xf numFmtId="0" fontId="1" fillId="0" borderId="39" xfId="0" applyFont="1" applyBorder="1"/>
    <xf numFmtId="0" fontId="1" fillId="0" borderId="4" xfId="0" applyFont="1" applyFill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justify" vertical="top" wrapText="1"/>
    </xf>
    <xf numFmtId="164" fontId="1" fillId="0" borderId="15" xfId="0" applyNumberFormat="1" applyFont="1" applyBorder="1" applyAlignment="1">
      <alignment horizontal="center" vertical="center" wrapText="1"/>
    </xf>
    <xf numFmtId="0" fontId="6" fillId="0" borderId="6" xfId="2" applyFont="1" applyBorder="1" applyAlignment="1">
      <alignment horizontal="justify" vertical="top" wrapText="1"/>
    </xf>
    <xf numFmtId="0" fontId="6" fillId="0" borderId="15" xfId="2" applyFont="1" applyBorder="1" applyAlignment="1">
      <alignment horizontal="justify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6" xfId="2" applyFont="1" applyBorder="1" applyAlignment="1">
      <alignment horizontal="justify" vertical="center" wrapText="1"/>
    </xf>
    <xf numFmtId="0" fontId="6" fillId="0" borderId="4" xfId="2" applyFont="1" applyBorder="1" applyAlignment="1">
      <alignment horizontal="justify" vertical="center" wrapText="1"/>
    </xf>
    <xf numFmtId="164" fontId="6" fillId="0" borderId="15" xfId="4" applyNumberFormat="1" applyFont="1" applyBorder="1" applyAlignment="1">
      <alignment horizontal="center" vertical="center" wrapText="1"/>
    </xf>
    <xf numFmtId="167" fontId="6" fillId="0" borderId="5" xfId="0" applyNumberFormat="1" applyFont="1" applyBorder="1" applyAlignment="1">
      <alignment horizontal="center" vertical="center" wrapText="1"/>
    </xf>
    <xf numFmtId="167" fontId="6" fillId="3" borderId="5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0" fontId="6" fillId="0" borderId="8" xfId="5" applyFont="1" applyBorder="1"/>
    <xf numFmtId="0" fontId="6" fillId="0" borderId="0" xfId="5" applyFont="1" applyAlignment="1">
      <alignment horizontal="center"/>
    </xf>
    <xf numFmtId="0" fontId="2" fillId="0" borderId="9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6" fontId="0" fillId="0" borderId="39" xfId="0" applyNumberFormat="1" applyBorder="1"/>
    <xf numFmtId="166" fontId="0" fillId="0" borderId="0" xfId="0" applyNumberFormat="1"/>
    <xf numFmtId="166" fontId="0" fillId="0" borderId="0" xfId="0" applyNumberFormat="1" applyBorder="1"/>
    <xf numFmtId="0" fontId="0" fillId="0" borderId="0" xfId="0" applyBorder="1"/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2" fillId="0" borderId="9" xfId="0" applyFont="1" applyBorder="1" applyAlignment="1"/>
    <xf numFmtId="0" fontId="2" fillId="0" borderId="14" xfId="0" applyFont="1" applyBorder="1" applyAlignment="1"/>
    <xf numFmtId="0" fontId="2" fillId="0" borderId="21" xfId="0" applyFont="1" applyBorder="1" applyAlignment="1"/>
    <xf numFmtId="0" fontId="7" fillId="0" borderId="14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14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166" fontId="11" fillId="3" borderId="32" xfId="1" applyNumberFormat="1" applyFont="1" applyFill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164" fontId="1" fillId="0" borderId="15" xfId="4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167" fontId="1" fillId="3" borderId="5" xfId="0" applyNumberFormat="1" applyFont="1" applyFill="1" applyBorder="1" applyAlignment="1">
      <alignment horizontal="center" vertical="center" wrapText="1"/>
    </xf>
    <xf numFmtId="168" fontId="0" fillId="0" borderId="0" xfId="0" applyNumberFormat="1" applyBorder="1"/>
    <xf numFmtId="168" fontId="0" fillId="0" borderId="0" xfId="0" applyNumberFormat="1"/>
    <xf numFmtId="0" fontId="1" fillId="0" borderId="1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8" fontId="1" fillId="0" borderId="1" xfId="1" applyNumberFormat="1" applyFont="1" applyBorder="1" applyAlignment="1">
      <alignment horizontal="right" vertical="center" wrapText="1"/>
    </xf>
    <xf numFmtId="0" fontId="1" fillId="0" borderId="1" xfId="1" applyFont="1" applyFill="1" applyBorder="1" applyAlignment="1">
      <alignment horizontal="center" vertical="center" wrapText="1"/>
    </xf>
    <xf numFmtId="168" fontId="1" fillId="0" borderId="1" xfId="1" applyNumberFormat="1" applyFont="1" applyFill="1" applyBorder="1" applyAlignment="1">
      <alignment horizontal="right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168" fontId="15" fillId="3" borderId="25" xfId="1" applyNumberFormat="1" applyFont="1" applyFill="1" applyBorder="1" applyAlignment="1">
      <alignment horizontal="center"/>
    </xf>
    <xf numFmtId="168" fontId="15" fillId="3" borderId="26" xfId="1" applyNumberFormat="1" applyFont="1" applyFill="1" applyBorder="1" applyAlignment="1">
      <alignment horizontal="center"/>
    </xf>
    <xf numFmtId="168" fontId="15" fillId="3" borderId="33" xfId="1" applyNumberFormat="1" applyFont="1" applyFill="1" applyBorder="1" applyAlignment="1">
      <alignment horizontal="center"/>
    </xf>
    <xf numFmtId="168" fontId="15" fillId="3" borderId="25" xfId="0" applyNumberFormat="1" applyFont="1" applyFill="1" applyBorder="1" applyAlignment="1">
      <alignment horizontal="center"/>
    </xf>
    <xf numFmtId="168" fontId="15" fillId="3" borderId="26" xfId="0" applyNumberFormat="1" applyFont="1" applyFill="1" applyBorder="1" applyAlignment="1">
      <alignment horizontal="center"/>
    </xf>
    <xf numFmtId="168" fontId="15" fillId="3" borderId="33" xfId="0" applyNumberFormat="1" applyFont="1" applyFill="1" applyBorder="1" applyAlignment="1">
      <alignment horizontal="center"/>
    </xf>
    <xf numFmtId="168" fontId="11" fillId="3" borderId="25" xfId="0" applyNumberFormat="1" applyFont="1" applyFill="1" applyBorder="1" applyAlignment="1">
      <alignment horizontal="center"/>
    </xf>
    <xf numFmtId="168" fontId="11" fillId="3" borderId="26" xfId="0" applyNumberFormat="1" applyFont="1" applyFill="1" applyBorder="1" applyAlignment="1">
      <alignment horizontal="center"/>
    </xf>
    <xf numFmtId="168" fontId="11" fillId="3" borderId="33" xfId="0" applyNumberFormat="1" applyFont="1" applyFill="1" applyBorder="1" applyAlignment="1">
      <alignment horizontal="center"/>
    </xf>
    <xf numFmtId="166" fontId="15" fillId="3" borderId="22" xfId="0" applyNumberFormat="1" applyFont="1" applyFill="1" applyBorder="1" applyAlignment="1">
      <alignment horizontal="center" wrapText="1"/>
    </xf>
    <xf numFmtId="166" fontId="15" fillId="3" borderId="23" xfId="0" applyNumberFormat="1" applyFont="1" applyFill="1" applyBorder="1" applyAlignment="1">
      <alignment horizontal="center" wrapText="1"/>
    </xf>
    <xf numFmtId="166" fontId="15" fillId="3" borderId="31" xfId="0" applyNumberFormat="1" applyFont="1" applyFill="1" applyBorder="1" applyAlignment="1">
      <alignment horizontal="center" wrapText="1"/>
    </xf>
    <xf numFmtId="166" fontId="11" fillId="3" borderId="33" xfId="0" applyNumberFormat="1" applyFont="1" applyFill="1" applyBorder="1" applyAlignment="1">
      <alignment horizontal="center" wrapText="1"/>
    </xf>
    <xf numFmtId="166" fontId="11" fillId="3" borderId="25" xfId="0" applyNumberFormat="1" applyFont="1" applyFill="1" applyBorder="1" applyAlignment="1">
      <alignment horizontal="center" wrapText="1"/>
    </xf>
    <xf numFmtId="166" fontId="11" fillId="3" borderId="26" xfId="0" applyNumberFormat="1" applyFont="1" applyFill="1" applyBorder="1" applyAlignment="1">
      <alignment horizontal="center" wrapText="1"/>
    </xf>
    <xf numFmtId="166" fontId="15" fillId="3" borderId="25" xfId="0" applyNumberFormat="1" applyFont="1" applyFill="1" applyBorder="1" applyAlignment="1">
      <alignment horizontal="center" wrapText="1"/>
    </xf>
    <xf numFmtId="166" fontId="15" fillId="3" borderId="26" xfId="0" applyNumberFormat="1" applyFont="1" applyFill="1" applyBorder="1" applyAlignment="1">
      <alignment horizontal="center" wrapText="1"/>
    </xf>
    <xf numFmtId="3" fontId="11" fillId="3" borderId="25" xfId="0" applyNumberFormat="1" applyFont="1" applyFill="1" applyBorder="1" applyAlignment="1">
      <alignment horizontal="center"/>
    </xf>
    <xf numFmtId="3" fontId="11" fillId="3" borderId="26" xfId="0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66" fontId="2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64" fontId="1" fillId="0" borderId="15" xfId="4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0" xfId="5" applyFont="1" applyAlignment="1">
      <alignment horizontal="center"/>
    </xf>
    <xf numFmtId="0" fontId="10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2" fillId="0" borderId="8" xfId="1" applyFont="1" applyBorder="1" applyAlignment="1">
      <alignment horizontal="left" vertical="center" wrapText="1"/>
    </xf>
    <xf numFmtId="0" fontId="11" fillId="3" borderId="9" xfId="0" applyFont="1" applyFill="1" applyBorder="1" applyAlignment="1">
      <alignment horizontal="center" vertical="center" wrapText="1" shrinkToFit="1"/>
    </xf>
    <xf numFmtId="0" fontId="11" fillId="3" borderId="14" xfId="0" applyFont="1" applyFill="1" applyBorder="1" applyAlignment="1">
      <alignment horizontal="center" vertical="center" wrapText="1" shrinkToFit="1"/>
    </xf>
    <xf numFmtId="0" fontId="11" fillId="3" borderId="21" xfId="0" applyFont="1" applyFill="1" applyBorder="1" applyAlignment="1">
      <alignment horizontal="center" vertical="center" wrapText="1" shrinkToFit="1"/>
    </xf>
    <xf numFmtId="0" fontId="11" fillId="3" borderId="9" xfId="1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horizontal="center" vertical="center" wrapText="1"/>
    </xf>
    <xf numFmtId="0" fontId="11" fillId="3" borderId="21" xfId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1" fillId="0" borderId="5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11" fillId="0" borderId="4" xfId="0" applyFont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wrapText="1" shrinkToFit="1"/>
    </xf>
    <xf numFmtId="0" fontId="1" fillId="0" borderId="20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left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wrapText="1"/>
    </xf>
    <xf numFmtId="0" fontId="1" fillId="0" borderId="5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wrapText="1"/>
    </xf>
    <xf numFmtId="0" fontId="1" fillId="0" borderId="4" xfId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6"/>
    <cellStyle name="Обычный 2_ООО Тепловая компания (печора)" xfId="1"/>
    <cellStyle name="Обычный 5" xfId="2"/>
    <cellStyle name="Обычный_PP_PitWater" xfId="5"/>
    <cellStyle name="Обычный_Тар_тр 06" xfId="3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51\Obmen\&#1055;&#1058;&#1054;\&#1043;&#1059;&#1051;&#1045;&#1063;&#1050;&#1040;\&#1055;&#1055;%202020\&#1043;&#1042;&#1057;%20&#1055;&#1055;%20&#1043;&#1050;&#1061;%202020%20&#1092;&#1072;&#1082;&#1090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"/>
      <sheetName val="раздел 4"/>
      <sheetName val="раздел 5"/>
      <sheetName val="Анадырь"/>
      <sheetName val="РАСЧЕТ"/>
    </sheetNames>
    <sheetDataSet>
      <sheetData sheetId="0"/>
      <sheetData sheetId="1"/>
      <sheetData sheetId="2"/>
      <sheetData sheetId="3"/>
      <sheetData sheetId="4"/>
      <sheetData sheetId="5"/>
      <sheetData sheetId="6">
        <row r="33">
          <cell r="Q33">
            <v>20858.199999999997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5"/>
  <sheetViews>
    <sheetView zoomScaleNormal="100" workbookViewId="0">
      <selection activeCell="C2" sqref="C2"/>
    </sheetView>
  </sheetViews>
  <sheetFormatPr defaultColWidth="9.140625" defaultRowHeight="15.75" x14ac:dyDescent="0.25"/>
  <cols>
    <col min="1" max="1" width="51.28515625" style="36" customWidth="1"/>
    <col min="2" max="2" width="69.42578125" style="36" customWidth="1"/>
    <col min="3" max="3" width="7" style="36" customWidth="1"/>
    <col min="4" max="4" width="6.7109375" style="36" customWidth="1"/>
    <col min="5" max="16384" width="9.140625" style="36"/>
  </cols>
  <sheetData>
    <row r="1" spans="1:2" s="33" customFormat="1" ht="18.75" x14ac:dyDescent="0.3">
      <c r="A1" s="219" t="s">
        <v>57</v>
      </c>
      <c r="B1" s="219"/>
    </row>
    <row r="2" spans="1:2" s="33" customFormat="1" ht="18" customHeight="1" x14ac:dyDescent="0.3">
      <c r="A2" s="220" t="s">
        <v>155</v>
      </c>
      <c r="B2" s="220"/>
    </row>
    <row r="3" spans="1:2" s="33" customFormat="1" ht="18.75" x14ac:dyDescent="0.3">
      <c r="A3" s="221"/>
      <c r="B3" s="222"/>
    </row>
    <row r="4" spans="1:2" s="33" customFormat="1" ht="18.75" x14ac:dyDescent="0.3">
      <c r="A4" s="223" t="s">
        <v>48</v>
      </c>
      <c r="B4" s="223"/>
    </row>
    <row r="5" spans="1:2" ht="31.5" customHeight="1" x14ac:dyDescent="0.25">
      <c r="A5" s="34" t="s">
        <v>49</v>
      </c>
      <c r="B5" s="35" t="s">
        <v>55</v>
      </c>
    </row>
    <row r="6" spans="1:2" ht="31.5" customHeight="1" x14ac:dyDescent="0.25">
      <c r="A6" s="34" t="s">
        <v>50</v>
      </c>
      <c r="B6" s="37" t="s">
        <v>56</v>
      </c>
    </row>
    <row r="7" spans="1:2" ht="31.5" customHeight="1" x14ac:dyDescent="0.25">
      <c r="A7" s="34" t="s">
        <v>51</v>
      </c>
      <c r="B7" s="37" t="s">
        <v>52</v>
      </c>
    </row>
    <row r="8" spans="1:2" ht="31.5" customHeight="1" x14ac:dyDescent="0.25">
      <c r="A8" s="34" t="s">
        <v>53</v>
      </c>
      <c r="B8" s="35" t="s">
        <v>54</v>
      </c>
    </row>
    <row r="9" spans="1:2" s="40" customFormat="1" x14ac:dyDescent="0.25">
      <c r="A9" s="38"/>
      <c r="B9" s="39"/>
    </row>
    <row r="11" spans="1:2" x14ac:dyDescent="0.25">
      <c r="A11" s="147" t="s">
        <v>119</v>
      </c>
      <c r="B11" s="147" t="s">
        <v>154</v>
      </c>
    </row>
    <row r="12" spans="1:2" x14ac:dyDescent="0.25">
      <c r="A12" s="148" t="s">
        <v>120</v>
      </c>
      <c r="B12" s="148" t="s">
        <v>121</v>
      </c>
    </row>
    <row r="20" spans="1:3" x14ac:dyDescent="0.25">
      <c r="C20" s="41"/>
    </row>
    <row r="22" spans="1:3" x14ac:dyDescent="0.25">
      <c r="C22" s="42"/>
    </row>
    <row r="25" spans="1:3" s="40" customFormat="1" x14ac:dyDescent="0.25">
      <c r="A25" s="36"/>
      <c r="B25" s="36"/>
      <c r="C25" s="36"/>
    </row>
  </sheetData>
  <mergeCells count="4">
    <mergeCell ref="A1:B1"/>
    <mergeCell ref="A2:B2"/>
    <mergeCell ref="A3:B3"/>
    <mergeCell ref="A4:B4"/>
  </mergeCells>
  <printOptions horizontalCentered="1"/>
  <pageMargins left="0.39370078740157483" right="0.39370078740157483" top="1.1811023622047245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B41"/>
  <sheetViews>
    <sheetView zoomScale="90" zoomScaleNormal="90" zoomScaleSheetLayoutView="110" workbookViewId="0">
      <selection activeCell="M23" sqref="M23"/>
    </sheetView>
  </sheetViews>
  <sheetFormatPr defaultRowHeight="12.75" x14ac:dyDescent="0.2"/>
  <cols>
    <col min="1" max="1" width="6.5703125" customWidth="1"/>
    <col min="2" max="2" width="53.42578125" customWidth="1"/>
    <col min="3" max="4" width="12.85546875" customWidth="1"/>
    <col min="5" max="8" width="13" customWidth="1"/>
    <col min="9" max="9" width="13.28515625" customWidth="1"/>
    <col min="10" max="10" width="14.140625" customWidth="1"/>
    <col min="11" max="15" width="13" customWidth="1"/>
    <col min="16" max="23" width="13" hidden="1" customWidth="1"/>
    <col min="24" max="24" width="13.5703125" customWidth="1"/>
    <col min="25" max="26" width="12.5703125" customWidth="1"/>
    <col min="27" max="27" width="13.42578125" customWidth="1"/>
    <col min="28" max="28" width="13.5703125" customWidth="1"/>
    <col min="29" max="33" width="14.42578125" customWidth="1"/>
  </cols>
  <sheetData>
    <row r="1" spans="1:24" ht="15.75" customHeight="1" x14ac:dyDescent="0.3">
      <c r="A1" s="47" t="s">
        <v>67</v>
      </c>
      <c r="B1" s="48"/>
      <c r="C1" s="49"/>
      <c r="D1" s="49"/>
      <c r="E1" s="49"/>
      <c r="F1" s="49"/>
      <c r="G1" s="49"/>
      <c r="H1" s="49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4" ht="19.5" customHeight="1" x14ac:dyDescent="0.2">
      <c r="A2" s="231" t="s">
        <v>19</v>
      </c>
      <c r="B2" s="231" t="s">
        <v>20</v>
      </c>
      <c r="C2" s="231" t="s">
        <v>21</v>
      </c>
      <c r="D2" s="227" t="s">
        <v>58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9"/>
      <c r="X2" s="116"/>
    </row>
    <row r="3" spans="1:24" ht="20.25" customHeight="1" x14ac:dyDescent="0.2">
      <c r="A3" s="232"/>
      <c r="B3" s="232"/>
      <c r="C3" s="232"/>
      <c r="D3" s="234" t="s">
        <v>76</v>
      </c>
      <c r="E3" s="234"/>
      <c r="F3" s="234"/>
      <c r="G3" s="234"/>
      <c r="H3" s="224" t="s">
        <v>77</v>
      </c>
      <c r="I3" s="225"/>
      <c r="J3" s="225"/>
      <c r="K3" s="226"/>
      <c r="L3" s="224" t="s">
        <v>78</v>
      </c>
      <c r="M3" s="225"/>
      <c r="N3" s="225"/>
      <c r="O3" s="226"/>
      <c r="P3" s="105"/>
      <c r="Q3" s="225" t="s">
        <v>79</v>
      </c>
      <c r="R3" s="225"/>
      <c r="S3" s="226"/>
      <c r="T3" s="105"/>
      <c r="U3" s="225" t="s">
        <v>80</v>
      </c>
      <c r="V3" s="225"/>
      <c r="W3" s="226"/>
      <c r="X3" s="116"/>
    </row>
    <row r="4" spans="1:24" ht="18.75" customHeight="1" x14ac:dyDescent="0.2">
      <c r="A4" s="232"/>
      <c r="B4" s="232"/>
      <c r="C4" s="232"/>
      <c r="D4" s="107" t="s">
        <v>59</v>
      </c>
      <c r="E4" s="224" t="s">
        <v>60</v>
      </c>
      <c r="F4" s="225"/>
      <c r="G4" s="226"/>
      <c r="H4" s="107" t="s">
        <v>59</v>
      </c>
      <c r="I4" s="224" t="s">
        <v>60</v>
      </c>
      <c r="J4" s="225"/>
      <c r="K4" s="226"/>
      <c r="L4" s="107" t="s">
        <v>59</v>
      </c>
      <c r="M4" s="224" t="s">
        <v>60</v>
      </c>
      <c r="N4" s="225"/>
      <c r="O4" s="226"/>
      <c r="P4" s="107" t="s">
        <v>59</v>
      </c>
      <c r="Q4" s="224" t="s">
        <v>60</v>
      </c>
      <c r="R4" s="225"/>
      <c r="S4" s="226"/>
      <c r="T4" s="107" t="s">
        <v>59</v>
      </c>
      <c r="U4" s="224" t="s">
        <v>60</v>
      </c>
      <c r="V4" s="225"/>
      <c r="W4" s="226"/>
      <c r="X4" s="116"/>
    </row>
    <row r="5" spans="1:24" ht="23.25" customHeight="1" x14ac:dyDescent="0.2">
      <c r="A5" s="233"/>
      <c r="B5" s="233"/>
      <c r="C5" s="233"/>
      <c r="D5" s="104" t="s">
        <v>61</v>
      </c>
      <c r="E5" s="106" t="s">
        <v>62</v>
      </c>
      <c r="F5" s="106" t="s">
        <v>63</v>
      </c>
      <c r="G5" s="106" t="s">
        <v>61</v>
      </c>
      <c r="H5" s="104" t="s">
        <v>61</v>
      </c>
      <c r="I5" s="106" t="s">
        <v>62</v>
      </c>
      <c r="J5" s="106" t="s">
        <v>63</v>
      </c>
      <c r="K5" s="106" t="s">
        <v>61</v>
      </c>
      <c r="L5" s="104" t="s">
        <v>61</v>
      </c>
      <c r="M5" s="106" t="s">
        <v>62</v>
      </c>
      <c r="N5" s="106" t="s">
        <v>63</v>
      </c>
      <c r="O5" s="106" t="s">
        <v>61</v>
      </c>
      <c r="P5" s="104" t="s">
        <v>61</v>
      </c>
      <c r="Q5" s="106" t="s">
        <v>62</v>
      </c>
      <c r="R5" s="106" t="s">
        <v>63</v>
      </c>
      <c r="S5" s="106" t="s">
        <v>61</v>
      </c>
      <c r="T5" s="104" t="s">
        <v>61</v>
      </c>
      <c r="U5" s="106" t="s">
        <v>62</v>
      </c>
      <c r="V5" s="106" t="s">
        <v>63</v>
      </c>
      <c r="W5" s="106" t="s">
        <v>61</v>
      </c>
      <c r="X5" s="116"/>
    </row>
    <row r="6" spans="1:24" ht="15" x14ac:dyDescent="0.2">
      <c r="A6" s="51">
        <v>1</v>
      </c>
      <c r="B6" s="51">
        <f>A6+1</f>
        <v>2</v>
      </c>
      <c r="C6" s="51">
        <f t="shared" ref="C6:W6" si="0">B6+1</f>
        <v>3</v>
      </c>
      <c r="D6" s="51"/>
      <c r="E6" s="51">
        <f>C6+1</f>
        <v>4</v>
      </c>
      <c r="F6" s="51">
        <f t="shared" si="0"/>
        <v>5</v>
      </c>
      <c r="G6" s="52">
        <f t="shared" si="0"/>
        <v>6</v>
      </c>
      <c r="H6" s="51">
        <v>4</v>
      </c>
      <c r="I6" s="51">
        <v>5</v>
      </c>
      <c r="J6" s="51">
        <f t="shared" si="0"/>
        <v>6</v>
      </c>
      <c r="K6" s="51">
        <f t="shared" si="0"/>
        <v>7</v>
      </c>
      <c r="L6" s="51">
        <v>8</v>
      </c>
      <c r="M6" s="51">
        <v>9</v>
      </c>
      <c r="N6" s="51">
        <f t="shared" si="0"/>
        <v>10</v>
      </c>
      <c r="O6" s="51">
        <f t="shared" si="0"/>
        <v>11</v>
      </c>
      <c r="P6" s="51"/>
      <c r="Q6" s="51">
        <f>O6+1</f>
        <v>12</v>
      </c>
      <c r="R6" s="51">
        <f t="shared" si="0"/>
        <v>13</v>
      </c>
      <c r="S6" s="51">
        <f t="shared" si="0"/>
        <v>14</v>
      </c>
      <c r="T6" s="51"/>
      <c r="U6" s="51">
        <f>S6+1</f>
        <v>15</v>
      </c>
      <c r="V6" s="51">
        <f t="shared" si="0"/>
        <v>16</v>
      </c>
      <c r="W6" s="52">
        <f t="shared" si="0"/>
        <v>17</v>
      </c>
      <c r="X6" s="116"/>
    </row>
    <row r="7" spans="1:24" ht="20.25" customHeight="1" x14ac:dyDescent="0.2">
      <c r="A7" s="53">
        <v>1</v>
      </c>
      <c r="B7" s="54" t="s">
        <v>81</v>
      </c>
      <c r="C7" s="55" t="s">
        <v>82</v>
      </c>
      <c r="D7" s="108">
        <v>380000</v>
      </c>
      <c r="E7" s="200">
        <v>171970.95300000001</v>
      </c>
      <c r="F7" s="201">
        <v>145113.41</v>
      </c>
      <c r="G7" s="202">
        <f>E7+F7</f>
        <v>317084.36300000001</v>
      </c>
      <c r="H7" s="108">
        <v>336260.098</v>
      </c>
      <c r="I7" s="200">
        <v>186664.288</v>
      </c>
      <c r="J7" s="201">
        <v>157942.24600000001</v>
      </c>
      <c r="K7" s="202">
        <v>344606.53399999999</v>
      </c>
      <c r="L7" s="108">
        <v>338706.9</v>
      </c>
      <c r="M7" s="200">
        <v>179604.70600000001</v>
      </c>
      <c r="N7" s="201">
        <v>156603.09299999999</v>
      </c>
      <c r="O7" s="202">
        <f>M7+N7</f>
        <v>336207.799</v>
      </c>
      <c r="P7" s="108"/>
      <c r="Q7" s="56"/>
      <c r="R7" s="57"/>
      <c r="S7" s="58">
        <f>Q7+R7</f>
        <v>0</v>
      </c>
      <c r="T7" s="108"/>
      <c r="U7" s="56"/>
      <c r="V7" s="57"/>
      <c r="W7" s="58">
        <f>U7+V7</f>
        <v>0</v>
      </c>
      <c r="X7" s="116"/>
    </row>
    <row r="8" spans="1:24" ht="18" customHeight="1" x14ac:dyDescent="0.25">
      <c r="A8" s="59">
        <v>2</v>
      </c>
      <c r="B8" s="60" t="s">
        <v>83</v>
      </c>
      <c r="C8" s="61" t="s">
        <v>82</v>
      </c>
      <c r="D8" s="109">
        <v>234.5</v>
      </c>
      <c r="E8" s="62">
        <v>121.956</v>
      </c>
      <c r="F8" s="63">
        <v>139.70400000000001</v>
      </c>
      <c r="G8" s="79">
        <f>E8+F8</f>
        <v>261.66000000000003</v>
      </c>
      <c r="H8" s="109">
        <v>214.59</v>
      </c>
      <c r="I8" s="62">
        <v>119.07</v>
      </c>
      <c r="J8" s="63">
        <v>130.12799999999999</v>
      </c>
      <c r="K8" s="79">
        <v>249.19799999999998</v>
      </c>
      <c r="L8" s="109">
        <v>261.7</v>
      </c>
      <c r="M8" s="62">
        <v>108.834</v>
      </c>
      <c r="N8" s="63">
        <v>127.27800000000001</v>
      </c>
      <c r="O8" s="79">
        <f>M8+N8</f>
        <v>236.11200000000002</v>
      </c>
      <c r="P8" s="109"/>
      <c r="Q8" s="62"/>
      <c r="R8" s="63"/>
      <c r="S8" s="79">
        <f>Q8+R8</f>
        <v>0</v>
      </c>
      <c r="T8" s="109"/>
      <c r="U8" s="62"/>
      <c r="V8" s="63"/>
      <c r="W8" s="79">
        <f>U8+V8</f>
        <v>0</v>
      </c>
      <c r="X8" s="116"/>
    </row>
    <row r="9" spans="1:24" ht="18.75" customHeight="1" x14ac:dyDescent="0.25">
      <c r="A9" s="59"/>
      <c r="B9" s="64" t="s">
        <v>84</v>
      </c>
      <c r="C9" s="61" t="s">
        <v>14</v>
      </c>
      <c r="D9" s="203">
        <f t="shared" ref="D9:G9" si="1">(D8/D7)*100</f>
        <v>6.1710526315789473E-2</v>
      </c>
      <c r="E9" s="204">
        <f t="shared" si="1"/>
        <v>7.0916627414398289E-2</v>
      </c>
      <c r="F9" s="205">
        <f t="shared" si="1"/>
        <v>9.6272287998745265E-2</v>
      </c>
      <c r="G9" s="203">
        <f t="shared" si="1"/>
        <v>8.2520625591366678E-2</v>
      </c>
      <c r="H9" s="203">
        <v>6.3816670867680531E-2</v>
      </c>
      <c r="I9" s="204">
        <v>6.3788312845357964E-2</v>
      </c>
      <c r="J9" s="205">
        <v>8.2389609680490417E-2</v>
      </c>
      <c r="K9" s="203">
        <v>7.2313776847887618E-2</v>
      </c>
      <c r="L9" s="203">
        <f t="shared" ref="L9:O9" si="2">(L8/L7)*100</f>
        <v>7.7264443092242868E-2</v>
      </c>
      <c r="M9" s="204">
        <f t="shared" si="2"/>
        <v>6.0596407757823448E-2</v>
      </c>
      <c r="N9" s="205">
        <f t="shared" si="2"/>
        <v>8.1274256824544325E-2</v>
      </c>
      <c r="O9" s="203">
        <f t="shared" si="2"/>
        <v>7.0227996109037322E-2</v>
      </c>
      <c r="P9" s="67" t="e">
        <f t="shared" ref="P9:W9" si="3">(P8/P7)*100</f>
        <v>#DIV/0!</v>
      </c>
      <c r="Q9" s="65" t="e">
        <f t="shared" si="3"/>
        <v>#DIV/0!</v>
      </c>
      <c r="R9" s="66" t="e">
        <f t="shared" si="3"/>
        <v>#DIV/0!</v>
      </c>
      <c r="S9" s="67" t="e">
        <f t="shared" si="3"/>
        <v>#DIV/0!</v>
      </c>
      <c r="T9" s="67" t="e">
        <f t="shared" si="3"/>
        <v>#DIV/0!</v>
      </c>
      <c r="U9" s="65" t="e">
        <f t="shared" si="3"/>
        <v>#DIV/0!</v>
      </c>
      <c r="V9" s="66" t="e">
        <f t="shared" si="3"/>
        <v>#DIV/0!</v>
      </c>
      <c r="W9" s="67" t="e">
        <f t="shared" si="3"/>
        <v>#DIV/0!</v>
      </c>
      <c r="X9" s="116"/>
    </row>
    <row r="10" spans="1:24" ht="18.75" customHeight="1" x14ac:dyDescent="0.25">
      <c r="A10" s="59">
        <v>3</v>
      </c>
      <c r="B10" s="64" t="s">
        <v>85</v>
      </c>
      <c r="C10" s="61" t="s">
        <v>82</v>
      </c>
      <c r="D10" s="109"/>
      <c r="E10" s="204"/>
      <c r="F10" s="78"/>
      <c r="G10" s="203"/>
      <c r="H10" s="109"/>
      <c r="I10" s="204"/>
      <c r="J10" s="78"/>
      <c r="K10" s="203"/>
      <c r="L10" s="109"/>
      <c r="M10" s="204"/>
      <c r="N10" s="78"/>
      <c r="O10" s="203"/>
      <c r="P10" s="109"/>
      <c r="Q10" s="65"/>
      <c r="R10" s="68"/>
      <c r="S10" s="67"/>
      <c r="T10" s="109"/>
      <c r="U10" s="65"/>
      <c r="V10" s="68"/>
      <c r="W10" s="67"/>
      <c r="X10" s="116"/>
    </row>
    <row r="11" spans="1:24" ht="15" x14ac:dyDescent="0.25">
      <c r="A11" s="59" t="s">
        <v>23</v>
      </c>
      <c r="B11" s="69" t="s">
        <v>86</v>
      </c>
      <c r="C11" s="61" t="s">
        <v>82</v>
      </c>
      <c r="D11" s="109"/>
      <c r="E11" s="204"/>
      <c r="F11" s="205"/>
      <c r="G11" s="203"/>
      <c r="H11" s="109"/>
      <c r="I11" s="204"/>
      <c r="J11" s="205"/>
      <c r="K11" s="203"/>
      <c r="L11" s="109"/>
      <c r="M11" s="204"/>
      <c r="N11" s="205"/>
      <c r="O11" s="203"/>
      <c r="P11" s="109"/>
      <c r="Q11" s="65"/>
      <c r="R11" s="66"/>
      <c r="S11" s="67"/>
      <c r="T11" s="109"/>
      <c r="U11" s="65"/>
      <c r="V11" s="66"/>
      <c r="W11" s="67"/>
      <c r="X11" s="116"/>
    </row>
    <row r="12" spans="1:24" ht="30" x14ac:dyDescent="0.25">
      <c r="A12" s="59">
        <v>4</v>
      </c>
      <c r="B12" s="70" t="s">
        <v>87</v>
      </c>
      <c r="C12" s="61" t="s">
        <v>69</v>
      </c>
      <c r="D12" s="109">
        <v>28672.797352499998</v>
      </c>
      <c r="E12" s="204">
        <v>13136.138999999999</v>
      </c>
      <c r="F12" s="205">
        <v>9138.1650000000009</v>
      </c>
      <c r="G12" s="79">
        <f>E12+F12</f>
        <v>22274.304</v>
      </c>
      <c r="H12" s="171">
        <v>24951.248931964103</v>
      </c>
      <c r="I12" s="204">
        <v>10176.093999999999</v>
      </c>
      <c r="J12" s="205">
        <v>7952.7389999999996</v>
      </c>
      <c r="K12" s="79">
        <v>18128.832999999999</v>
      </c>
      <c r="L12" s="109">
        <v>24951.248931964103</v>
      </c>
      <c r="M12" s="204">
        <v>11378.049000000001</v>
      </c>
      <c r="N12" s="205">
        <v>11632.664000000001</v>
      </c>
      <c r="O12" s="79">
        <f>M12+N12</f>
        <v>23010.713000000003</v>
      </c>
      <c r="P12" s="109"/>
      <c r="Q12" s="65"/>
      <c r="R12" s="66"/>
      <c r="S12" s="79">
        <f>Q12+R12</f>
        <v>0</v>
      </c>
      <c r="T12" s="109"/>
      <c r="U12" s="65"/>
      <c r="V12" s="66"/>
      <c r="W12" s="79">
        <f>U12+V12</f>
        <v>0</v>
      </c>
      <c r="X12" s="116"/>
    </row>
    <row r="13" spans="1:24" ht="15" x14ac:dyDescent="0.25">
      <c r="A13" s="59">
        <v>5</v>
      </c>
      <c r="B13" s="60" t="s">
        <v>88</v>
      </c>
      <c r="C13" s="71" t="s">
        <v>82</v>
      </c>
      <c r="D13" s="74">
        <f>D7-D8+D10</f>
        <v>379765.5</v>
      </c>
      <c r="E13" s="206">
        <f>E7-E8+E10</f>
        <v>171848.997</v>
      </c>
      <c r="F13" s="207">
        <f>F7-F8+F10</f>
        <v>144973.70600000001</v>
      </c>
      <c r="G13" s="89">
        <f t="shared" ref="G13" si="4">G7-G8+G10</f>
        <v>316822.70300000004</v>
      </c>
      <c r="H13" s="74">
        <v>336045.50799999997</v>
      </c>
      <c r="I13" s="206">
        <v>186545.21799999999</v>
      </c>
      <c r="J13" s="207">
        <v>157812.11800000002</v>
      </c>
      <c r="K13" s="89">
        <v>344357.33600000001</v>
      </c>
      <c r="L13" s="74">
        <f>L7-L8+L10</f>
        <v>338445.2</v>
      </c>
      <c r="M13" s="206">
        <f>M7-M8+M10</f>
        <v>179495.872</v>
      </c>
      <c r="N13" s="207">
        <f>N7-N8+N10</f>
        <v>156475.815</v>
      </c>
      <c r="O13" s="89">
        <f t="shared" ref="O13" si="5">O7-O8+O10</f>
        <v>335971.68699999998</v>
      </c>
      <c r="P13" s="74">
        <f>P7-P8+P10</f>
        <v>0</v>
      </c>
      <c r="Q13" s="111">
        <f>Q7-Q8+Q10</f>
        <v>0</v>
      </c>
      <c r="R13" s="112">
        <f>R7-R8+R10</f>
        <v>0</v>
      </c>
      <c r="S13" s="89">
        <f t="shared" ref="S13" si="6">S7-S8+S10</f>
        <v>0</v>
      </c>
      <c r="T13" s="74">
        <f>T7-T8+T10</f>
        <v>0</v>
      </c>
      <c r="U13" s="111">
        <f>U7-U8+U10</f>
        <v>0</v>
      </c>
      <c r="V13" s="112">
        <f>V7-V8+V10</f>
        <v>0</v>
      </c>
      <c r="W13" s="89">
        <f t="shared" ref="W13" si="7">W7-W8+W10</f>
        <v>0</v>
      </c>
      <c r="X13" s="116"/>
    </row>
    <row r="14" spans="1:24" ht="15" x14ac:dyDescent="0.25">
      <c r="A14" s="59">
        <v>6</v>
      </c>
      <c r="B14" s="60" t="s">
        <v>89</v>
      </c>
      <c r="C14" s="61"/>
      <c r="D14" s="109"/>
      <c r="E14" s="77"/>
      <c r="F14" s="78"/>
      <c r="G14" s="79"/>
      <c r="H14" s="109"/>
      <c r="I14" s="77"/>
      <c r="J14" s="78"/>
      <c r="K14" s="79"/>
      <c r="L14" s="109"/>
      <c r="M14" s="77"/>
      <c r="N14" s="78"/>
      <c r="O14" s="79"/>
      <c r="P14" s="109"/>
      <c r="Q14" s="75"/>
      <c r="R14" s="68"/>
      <c r="S14" s="76"/>
      <c r="T14" s="109"/>
      <c r="U14" s="75"/>
      <c r="V14" s="68"/>
      <c r="W14" s="76"/>
      <c r="X14" s="116"/>
    </row>
    <row r="15" spans="1:24" ht="15" x14ac:dyDescent="0.25">
      <c r="A15" s="59" t="s">
        <v>90</v>
      </c>
      <c r="B15" s="60" t="s">
        <v>91</v>
      </c>
      <c r="C15" s="61" t="s">
        <v>82</v>
      </c>
      <c r="D15" s="79"/>
      <c r="E15" s="77"/>
      <c r="F15" s="78"/>
      <c r="G15" s="79">
        <f>E15+F15</f>
        <v>0</v>
      </c>
      <c r="H15" s="79"/>
      <c r="I15" s="77"/>
      <c r="J15" s="78"/>
      <c r="K15" s="79">
        <v>0</v>
      </c>
      <c r="L15" s="79"/>
      <c r="M15" s="77"/>
      <c r="N15" s="78"/>
      <c r="O15" s="79">
        <f>M15+N15</f>
        <v>0</v>
      </c>
      <c r="P15" s="79"/>
      <c r="Q15" s="77"/>
      <c r="R15" s="78"/>
      <c r="S15" s="79">
        <f>Q15+R15</f>
        <v>0</v>
      </c>
      <c r="T15" s="79"/>
      <c r="U15" s="77"/>
      <c r="V15" s="78"/>
      <c r="W15" s="79">
        <f>U15+V15</f>
        <v>0</v>
      </c>
      <c r="X15" s="116"/>
    </row>
    <row r="16" spans="1:24" ht="15" x14ac:dyDescent="0.25">
      <c r="A16" s="59" t="s">
        <v>92</v>
      </c>
      <c r="B16" s="60" t="s">
        <v>93</v>
      </c>
      <c r="C16" s="61" t="s">
        <v>69</v>
      </c>
      <c r="D16" s="79"/>
      <c r="E16" s="77">
        <f>E15*0.0746848</f>
        <v>0</v>
      </c>
      <c r="F16" s="78">
        <f>F15*0.0746848</f>
        <v>0</v>
      </c>
      <c r="G16" s="79">
        <f>E16+F16</f>
        <v>0</v>
      </c>
      <c r="H16" s="79"/>
      <c r="I16" s="77">
        <v>0</v>
      </c>
      <c r="J16" s="78">
        <v>0</v>
      </c>
      <c r="K16" s="79">
        <v>0</v>
      </c>
      <c r="L16" s="79"/>
      <c r="M16" s="77">
        <f>M15*0.0746848</f>
        <v>0</v>
      </c>
      <c r="N16" s="78">
        <f>N15*0.0746848</f>
        <v>0</v>
      </c>
      <c r="O16" s="79">
        <f>M16+N16</f>
        <v>0</v>
      </c>
      <c r="P16" s="79"/>
      <c r="Q16" s="77">
        <f>Q15*0.0746848</f>
        <v>0</v>
      </c>
      <c r="R16" s="78">
        <f>R15*0.0746848</f>
        <v>0</v>
      </c>
      <c r="S16" s="79">
        <f>Q16+R16</f>
        <v>0</v>
      </c>
      <c r="T16" s="79"/>
      <c r="U16" s="77">
        <f>U15*0.0746848</f>
        <v>0</v>
      </c>
      <c r="V16" s="78">
        <f>V15*0.0746848</f>
        <v>0</v>
      </c>
      <c r="W16" s="79">
        <f>U16+V16</f>
        <v>0</v>
      </c>
      <c r="X16" s="116"/>
    </row>
    <row r="17" spans="1:28" ht="30" x14ac:dyDescent="0.25">
      <c r="A17" s="59">
        <v>7</v>
      </c>
      <c r="B17" s="60" t="s">
        <v>94</v>
      </c>
      <c r="C17" s="61" t="s">
        <v>14</v>
      </c>
      <c r="D17" s="77">
        <f t="shared" ref="D17:G17" si="8">D15/D13*100</f>
        <v>0</v>
      </c>
      <c r="E17" s="77">
        <f t="shared" si="8"/>
        <v>0</v>
      </c>
      <c r="F17" s="78">
        <f t="shared" si="8"/>
        <v>0</v>
      </c>
      <c r="G17" s="79">
        <f t="shared" si="8"/>
        <v>0</v>
      </c>
      <c r="H17" s="77">
        <v>0</v>
      </c>
      <c r="I17" s="77">
        <v>0</v>
      </c>
      <c r="J17" s="78">
        <v>0</v>
      </c>
      <c r="K17" s="79">
        <v>0</v>
      </c>
      <c r="L17" s="77">
        <f t="shared" ref="L17:O17" si="9">L15/L13*100</f>
        <v>0</v>
      </c>
      <c r="M17" s="77">
        <f t="shared" si="9"/>
        <v>0</v>
      </c>
      <c r="N17" s="78">
        <f t="shared" si="9"/>
        <v>0</v>
      </c>
      <c r="O17" s="79">
        <f t="shared" si="9"/>
        <v>0</v>
      </c>
      <c r="P17" s="77" t="e">
        <f t="shared" ref="P17:W17" si="10">P15/P13*100</f>
        <v>#DIV/0!</v>
      </c>
      <c r="Q17" s="77" t="e">
        <f t="shared" si="10"/>
        <v>#DIV/0!</v>
      </c>
      <c r="R17" s="78" t="e">
        <f t="shared" si="10"/>
        <v>#DIV/0!</v>
      </c>
      <c r="S17" s="79" t="e">
        <f t="shared" si="10"/>
        <v>#DIV/0!</v>
      </c>
      <c r="T17" s="77" t="e">
        <f t="shared" si="10"/>
        <v>#DIV/0!</v>
      </c>
      <c r="U17" s="77" t="e">
        <f t="shared" si="10"/>
        <v>#DIV/0!</v>
      </c>
      <c r="V17" s="78" t="e">
        <f t="shared" si="10"/>
        <v>#DIV/0!</v>
      </c>
      <c r="W17" s="79" t="e">
        <f t="shared" si="10"/>
        <v>#DIV/0!</v>
      </c>
      <c r="X17" s="116"/>
    </row>
    <row r="18" spans="1:28" ht="15" x14ac:dyDescent="0.25">
      <c r="A18" s="59">
        <v>8</v>
      </c>
      <c r="B18" s="64" t="s">
        <v>95</v>
      </c>
      <c r="C18" s="61" t="s">
        <v>82</v>
      </c>
      <c r="D18" s="109"/>
      <c r="E18" s="77"/>
      <c r="F18" s="78"/>
      <c r="G18" s="79"/>
      <c r="H18" s="109"/>
      <c r="I18" s="77"/>
      <c r="J18" s="78"/>
      <c r="K18" s="79"/>
      <c r="L18" s="109"/>
      <c r="M18" s="77"/>
      <c r="N18" s="78"/>
      <c r="O18" s="79"/>
      <c r="P18" s="109"/>
      <c r="Q18" s="77"/>
      <c r="R18" s="78"/>
      <c r="S18" s="79"/>
      <c r="T18" s="109"/>
      <c r="U18" s="77"/>
      <c r="V18" s="78"/>
      <c r="W18" s="79"/>
      <c r="X18" s="116"/>
    </row>
    <row r="19" spans="1:28" ht="14.25" x14ac:dyDescent="0.2">
      <c r="A19" s="80">
        <v>9</v>
      </c>
      <c r="B19" s="81" t="s">
        <v>96</v>
      </c>
      <c r="C19" s="71" t="s">
        <v>82</v>
      </c>
      <c r="D19" s="74">
        <f t="shared" ref="D19:G19" si="11">D13-D15</f>
        <v>379765.5</v>
      </c>
      <c r="E19" s="72">
        <f>E13-E15</f>
        <v>171848.997</v>
      </c>
      <c r="F19" s="73">
        <f t="shared" si="11"/>
        <v>144973.70600000001</v>
      </c>
      <c r="G19" s="74">
        <f t="shared" si="11"/>
        <v>316822.70300000004</v>
      </c>
      <c r="H19" s="74">
        <v>336045.50799999997</v>
      </c>
      <c r="I19" s="72">
        <v>186545.21799999999</v>
      </c>
      <c r="J19" s="73">
        <v>157812.11800000002</v>
      </c>
      <c r="K19" s="74">
        <v>344357.33600000001</v>
      </c>
      <c r="L19" s="74">
        <f>L13-L15</f>
        <v>338445.2</v>
      </c>
      <c r="M19" s="72">
        <f>M13-M15</f>
        <v>179495.872</v>
      </c>
      <c r="N19" s="73">
        <f t="shared" ref="N19:O19" si="12">N13-N15</f>
        <v>156475.815</v>
      </c>
      <c r="O19" s="74">
        <f t="shared" si="12"/>
        <v>335971.68699999998</v>
      </c>
      <c r="P19" s="74">
        <f t="shared" ref="P19" si="13">P13-P15</f>
        <v>0</v>
      </c>
      <c r="Q19" s="72">
        <f>Q13-Q15</f>
        <v>0</v>
      </c>
      <c r="R19" s="73">
        <f t="shared" ref="R19:T19" si="14">R13-R15</f>
        <v>0</v>
      </c>
      <c r="S19" s="74">
        <f t="shared" si="14"/>
        <v>0</v>
      </c>
      <c r="T19" s="74">
        <f t="shared" si="14"/>
        <v>0</v>
      </c>
      <c r="U19" s="72">
        <f>U13-U15</f>
        <v>0</v>
      </c>
      <c r="V19" s="73">
        <f t="shared" ref="V19:W19" si="15">V13-V15</f>
        <v>0</v>
      </c>
      <c r="W19" s="74">
        <f t="shared" si="15"/>
        <v>0</v>
      </c>
      <c r="X19" s="116"/>
    </row>
    <row r="20" spans="1:28" ht="16.5" customHeight="1" x14ac:dyDescent="0.25">
      <c r="A20" s="59" t="s">
        <v>97</v>
      </c>
      <c r="B20" s="64" t="s">
        <v>98</v>
      </c>
      <c r="C20" s="61" t="s">
        <v>82</v>
      </c>
      <c r="D20" s="109"/>
      <c r="E20" s="208"/>
      <c r="F20" s="209"/>
      <c r="G20" s="79">
        <f t="shared" ref="G20:G21" si="16">E20+F20</f>
        <v>0</v>
      </c>
      <c r="H20" s="109"/>
      <c r="I20" s="208"/>
      <c r="J20" s="209"/>
      <c r="K20" s="79">
        <v>0</v>
      </c>
      <c r="L20" s="109"/>
      <c r="M20" s="208"/>
      <c r="N20" s="209"/>
      <c r="O20" s="79">
        <f t="shared" ref="O20:O21" si="17">M20+N20</f>
        <v>0</v>
      </c>
      <c r="P20" s="109"/>
      <c r="Q20" s="82"/>
      <c r="R20" s="83"/>
      <c r="S20" s="79">
        <f t="shared" ref="S20:S21" si="18">Q20+R20</f>
        <v>0</v>
      </c>
      <c r="T20" s="109"/>
      <c r="U20" s="82"/>
      <c r="V20" s="83"/>
      <c r="W20" s="79">
        <f t="shared" ref="W20:W21" si="19">U20+V20</f>
        <v>0</v>
      </c>
      <c r="X20" s="116"/>
    </row>
    <row r="21" spans="1:28" ht="15" x14ac:dyDescent="0.25">
      <c r="A21" s="59"/>
      <c r="B21" s="69" t="s">
        <v>99</v>
      </c>
      <c r="C21" s="61" t="s">
        <v>82</v>
      </c>
      <c r="D21" s="109"/>
      <c r="E21" s="208"/>
      <c r="F21" s="209"/>
      <c r="G21" s="79">
        <f t="shared" si="16"/>
        <v>0</v>
      </c>
      <c r="H21" s="109"/>
      <c r="I21" s="208"/>
      <c r="J21" s="209"/>
      <c r="K21" s="79">
        <v>0</v>
      </c>
      <c r="L21" s="109"/>
      <c r="M21" s="208"/>
      <c r="N21" s="209"/>
      <c r="O21" s="79">
        <f t="shared" si="17"/>
        <v>0</v>
      </c>
      <c r="P21" s="109"/>
      <c r="Q21" s="82"/>
      <c r="R21" s="83"/>
      <c r="S21" s="79">
        <f t="shared" si="18"/>
        <v>0</v>
      </c>
      <c r="T21" s="109"/>
      <c r="U21" s="82"/>
      <c r="V21" s="83"/>
      <c r="W21" s="79">
        <f t="shared" si="19"/>
        <v>0</v>
      </c>
      <c r="X21" s="151"/>
      <c r="Y21" s="154"/>
    </row>
    <row r="22" spans="1:28" ht="14.25" x14ac:dyDescent="0.2">
      <c r="A22" s="80" t="s">
        <v>100</v>
      </c>
      <c r="B22" s="84" t="s">
        <v>101</v>
      </c>
      <c r="C22" s="71" t="s">
        <v>82</v>
      </c>
      <c r="D22" s="74">
        <f t="shared" ref="D22" si="20">D19-D20</f>
        <v>379765.5</v>
      </c>
      <c r="E22" s="72">
        <f>E19-E20</f>
        <v>171848.997</v>
      </c>
      <c r="F22" s="73">
        <f t="shared" ref="F22:G22" si="21">F19-F20</f>
        <v>144973.70600000001</v>
      </c>
      <c r="G22" s="74">
        <f t="shared" si="21"/>
        <v>316822.70300000004</v>
      </c>
      <c r="H22" s="74">
        <v>336045.50799999997</v>
      </c>
      <c r="I22" s="72">
        <v>186545.21799999999</v>
      </c>
      <c r="J22" s="73">
        <v>157812.11800000002</v>
      </c>
      <c r="K22" s="74">
        <v>344357.33600000001</v>
      </c>
      <c r="L22" s="74">
        <f>L19-L20</f>
        <v>338445.2</v>
      </c>
      <c r="M22" s="191">
        <f>M19-M20</f>
        <v>179495.872</v>
      </c>
      <c r="N22" s="192">
        <f t="shared" ref="N22:O22" si="22">N19-N20</f>
        <v>156475.815</v>
      </c>
      <c r="O22" s="193">
        <f t="shared" si="22"/>
        <v>335971.68699999998</v>
      </c>
      <c r="P22" s="74">
        <f t="shared" ref="P22" si="23">P19-P20</f>
        <v>0</v>
      </c>
      <c r="Q22" s="72">
        <f>Q19-Q20</f>
        <v>0</v>
      </c>
      <c r="R22" s="73">
        <f t="shared" ref="R22:T22" si="24">R19-R20</f>
        <v>0</v>
      </c>
      <c r="S22" s="74">
        <f t="shared" si="24"/>
        <v>0</v>
      </c>
      <c r="T22" s="74">
        <f t="shared" si="24"/>
        <v>0</v>
      </c>
      <c r="U22" s="72">
        <f>U19-U20</f>
        <v>0</v>
      </c>
      <c r="V22" s="73">
        <f t="shared" ref="V22:W22" si="25">V19-V20</f>
        <v>0</v>
      </c>
      <c r="W22" s="74">
        <f t="shared" si="25"/>
        <v>0</v>
      </c>
      <c r="X22" s="151"/>
      <c r="Y22" s="153"/>
      <c r="Z22" s="153"/>
    </row>
    <row r="23" spans="1:28" ht="15" x14ac:dyDescent="0.25">
      <c r="A23" s="85" t="s">
        <v>102</v>
      </c>
      <c r="B23" s="86" t="s">
        <v>68</v>
      </c>
      <c r="C23" s="61" t="s">
        <v>82</v>
      </c>
      <c r="D23" s="87">
        <f>D25+D26</f>
        <v>317066.22100000002</v>
      </c>
      <c r="E23" s="87">
        <f>E25+E26</f>
        <v>131275.22700000001</v>
      </c>
      <c r="F23" s="88">
        <f t="shared" ref="F23:G23" si="26">F25+F26</f>
        <v>116118.47400000002</v>
      </c>
      <c r="G23" s="88">
        <f t="shared" si="26"/>
        <v>247393.70100000006</v>
      </c>
      <c r="H23" s="87">
        <v>277257.04000000004</v>
      </c>
      <c r="I23" s="87">
        <v>148230.94099999999</v>
      </c>
      <c r="J23" s="88">
        <v>128584.43700000001</v>
      </c>
      <c r="K23" s="89">
        <v>276815.37799999997</v>
      </c>
      <c r="L23" s="87">
        <f>L25+L26</f>
        <v>279236.91934429528</v>
      </c>
      <c r="M23" s="194">
        <f>M25+M26</f>
        <v>147532.04199999999</v>
      </c>
      <c r="N23" s="195">
        <f t="shared" ref="N23:O23" si="27">N25+N26</f>
        <v>130190.57399999999</v>
      </c>
      <c r="O23" s="196">
        <f t="shared" si="27"/>
        <v>277722.61600000004</v>
      </c>
      <c r="P23" s="87">
        <f>P25+P26</f>
        <v>0</v>
      </c>
      <c r="Q23" s="87">
        <f>Q25+Q26</f>
        <v>0</v>
      </c>
      <c r="R23" s="88">
        <f t="shared" ref="R23:S23" si="28">R25+R26</f>
        <v>0</v>
      </c>
      <c r="S23" s="89">
        <f t="shared" si="28"/>
        <v>0</v>
      </c>
      <c r="T23" s="87">
        <f>T25+T26</f>
        <v>0</v>
      </c>
      <c r="U23" s="87">
        <f>U25+U26</f>
        <v>0</v>
      </c>
      <c r="V23" s="88">
        <f t="shared" ref="V23:W23" si="29">V25+V26</f>
        <v>0</v>
      </c>
      <c r="W23" s="89">
        <f t="shared" si="29"/>
        <v>0</v>
      </c>
      <c r="X23" s="151"/>
      <c r="Y23" s="153"/>
      <c r="Z23" s="152"/>
    </row>
    <row r="24" spans="1:28" ht="15" x14ac:dyDescent="0.25">
      <c r="A24" s="85"/>
      <c r="B24" s="90" t="s">
        <v>70</v>
      </c>
      <c r="C24" s="61" t="s">
        <v>82</v>
      </c>
      <c r="D24" s="77">
        <f>D25+D26</f>
        <v>317066.22100000002</v>
      </c>
      <c r="E24" s="77">
        <f>E25+E26</f>
        <v>131275.22700000001</v>
      </c>
      <c r="F24" s="78">
        <f>F25+F26</f>
        <v>116118.47400000002</v>
      </c>
      <c r="G24" s="79">
        <f t="shared" ref="G24:G36" si="30">E24+F24</f>
        <v>247393.70100000003</v>
      </c>
      <c r="H24" s="77">
        <v>277257.03999999998</v>
      </c>
      <c r="I24" s="77">
        <v>148230.94099999999</v>
      </c>
      <c r="J24" s="78">
        <v>128584.43700000001</v>
      </c>
      <c r="K24" s="79">
        <v>276815.37800000003</v>
      </c>
      <c r="L24" s="77">
        <f>L25+L26</f>
        <v>279236.91934429528</v>
      </c>
      <c r="M24" s="197">
        <f>M25+M26</f>
        <v>147532.04199999999</v>
      </c>
      <c r="N24" s="198">
        <f>N25+N26</f>
        <v>130190.57399999999</v>
      </c>
      <c r="O24" s="199">
        <f t="shared" ref="O24:O29" si="31">M24+N24</f>
        <v>277722.61599999998</v>
      </c>
      <c r="P24" s="77">
        <f>P25+P26</f>
        <v>0</v>
      </c>
      <c r="Q24" s="77">
        <f>Q25+Q26</f>
        <v>0</v>
      </c>
      <c r="R24" s="78">
        <f>R25+R26</f>
        <v>0</v>
      </c>
      <c r="S24" s="79">
        <f t="shared" ref="S24:S29" si="32">Q24+R24</f>
        <v>0</v>
      </c>
      <c r="T24" s="77">
        <f>T25+T26</f>
        <v>0</v>
      </c>
      <c r="U24" s="77">
        <f>U25+U26</f>
        <v>0</v>
      </c>
      <c r="V24" s="78">
        <f>V25+V26</f>
        <v>0</v>
      </c>
      <c r="W24" s="79">
        <f t="shared" ref="W24:W29" si="33">U24+V24</f>
        <v>0</v>
      </c>
      <c r="X24" s="151"/>
      <c r="Y24" s="153"/>
      <c r="Z24" s="152"/>
    </row>
    <row r="25" spans="1:28" ht="15" x14ac:dyDescent="0.25">
      <c r="A25" s="85"/>
      <c r="B25" s="91" t="s">
        <v>71</v>
      </c>
      <c r="C25" s="61" t="s">
        <v>82</v>
      </c>
      <c r="D25" s="109">
        <v>195994.33900000001</v>
      </c>
      <c r="E25" s="77">
        <v>99268.351000000024</v>
      </c>
      <c r="F25" s="78">
        <v>89472.438000000009</v>
      </c>
      <c r="G25" s="79">
        <f t="shared" si="30"/>
        <v>188740.78900000005</v>
      </c>
      <c r="H25" s="109">
        <v>171386.323</v>
      </c>
      <c r="I25" s="77">
        <v>104462.298</v>
      </c>
      <c r="J25" s="78">
        <v>99076.997000000003</v>
      </c>
      <c r="K25" s="79">
        <v>203539.29499999998</v>
      </c>
      <c r="L25" s="109">
        <v>172610.18458635471</v>
      </c>
      <c r="M25" s="197">
        <v>106403.556</v>
      </c>
      <c r="N25" s="198">
        <v>96928.182000000001</v>
      </c>
      <c r="O25" s="199">
        <f t="shared" si="31"/>
        <v>203331.73800000001</v>
      </c>
      <c r="P25" s="109"/>
      <c r="Q25" s="77"/>
      <c r="R25" s="78"/>
      <c r="S25" s="79">
        <f t="shared" si="32"/>
        <v>0</v>
      </c>
      <c r="T25" s="109"/>
      <c r="U25" s="77"/>
      <c r="V25" s="78"/>
      <c r="W25" s="79">
        <f t="shared" si="33"/>
        <v>0</v>
      </c>
      <c r="X25" s="116"/>
      <c r="Y25" s="154"/>
      <c r="AA25" s="152"/>
      <c r="AB25" s="152"/>
    </row>
    <row r="26" spans="1:28" ht="15" x14ac:dyDescent="0.25">
      <c r="A26" s="85"/>
      <c r="B26" s="91" t="s">
        <v>72</v>
      </c>
      <c r="C26" s="61" t="s">
        <v>82</v>
      </c>
      <c r="D26" s="109">
        <v>121071.882</v>
      </c>
      <c r="E26" s="77">
        <v>32006.876</v>
      </c>
      <c r="F26" s="78">
        <v>26646.036</v>
      </c>
      <c r="G26" s="79">
        <f t="shared" si="30"/>
        <v>58652.911999999997</v>
      </c>
      <c r="H26" s="109">
        <v>105870.717</v>
      </c>
      <c r="I26" s="77">
        <v>43768.642999999996</v>
      </c>
      <c r="J26" s="78">
        <v>29507.439999999999</v>
      </c>
      <c r="K26" s="79">
        <v>73276.082999999999</v>
      </c>
      <c r="L26" s="109">
        <v>106626.73475794055</v>
      </c>
      <c r="M26" s="197">
        <f>4080.689+7608.845+5187.424+6197.276+7540.297+6998.325+0.044+3427.326+88.26</f>
        <v>41128.485999999997</v>
      </c>
      <c r="N26" s="198">
        <f>6500.565+7793.659+3898.889+5097.493+3123.777+3180.758+90.011+3310.24+267</f>
        <v>33262.392</v>
      </c>
      <c r="O26" s="199">
        <f t="shared" si="31"/>
        <v>74390.877999999997</v>
      </c>
      <c r="P26" s="109"/>
      <c r="Q26" s="77"/>
      <c r="R26" s="78"/>
      <c r="S26" s="79">
        <f t="shared" si="32"/>
        <v>0</v>
      </c>
      <c r="T26" s="109"/>
      <c r="U26" s="77"/>
      <c r="V26" s="78"/>
      <c r="W26" s="79">
        <f t="shared" si="33"/>
        <v>0</v>
      </c>
      <c r="X26" s="151"/>
      <c r="Y26" s="153"/>
      <c r="Z26" s="153"/>
    </row>
    <row r="27" spans="1:28" ht="15" x14ac:dyDescent="0.25">
      <c r="A27" s="85"/>
      <c r="B27" s="90" t="s">
        <v>73</v>
      </c>
      <c r="C27" s="61" t="s">
        <v>82</v>
      </c>
      <c r="D27" s="77">
        <f>D28+D29</f>
        <v>0</v>
      </c>
      <c r="E27" s="77">
        <f>E28+E29</f>
        <v>0</v>
      </c>
      <c r="F27" s="78">
        <f>F28+F29</f>
        <v>0</v>
      </c>
      <c r="G27" s="79">
        <f t="shared" si="30"/>
        <v>0</v>
      </c>
      <c r="H27" s="77">
        <v>0</v>
      </c>
      <c r="I27" s="77">
        <v>0</v>
      </c>
      <c r="J27" s="78">
        <v>0</v>
      </c>
      <c r="K27" s="79">
        <v>0</v>
      </c>
      <c r="L27" s="77">
        <f>L28+L29</f>
        <v>0</v>
      </c>
      <c r="M27" s="197">
        <f>M28+M29</f>
        <v>0</v>
      </c>
      <c r="N27" s="198">
        <f>N28+N29</f>
        <v>0</v>
      </c>
      <c r="O27" s="199">
        <f t="shared" si="31"/>
        <v>0</v>
      </c>
      <c r="P27" s="77">
        <f>P28+P29</f>
        <v>0</v>
      </c>
      <c r="Q27" s="77">
        <f>Q28+Q29</f>
        <v>0</v>
      </c>
      <c r="R27" s="78">
        <f>R28+R29</f>
        <v>0</v>
      </c>
      <c r="S27" s="79">
        <f t="shared" si="32"/>
        <v>0</v>
      </c>
      <c r="T27" s="77">
        <f>T28+T29</f>
        <v>0</v>
      </c>
      <c r="U27" s="77">
        <f>U28+U29</f>
        <v>0</v>
      </c>
      <c r="V27" s="78">
        <f>V28+V29</f>
        <v>0</v>
      </c>
      <c r="W27" s="79">
        <f t="shared" si="33"/>
        <v>0</v>
      </c>
      <c r="X27" s="116"/>
      <c r="Y27" s="154"/>
    </row>
    <row r="28" spans="1:28" ht="15" x14ac:dyDescent="0.25">
      <c r="A28" s="85"/>
      <c r="B28" s="91" t="s">
        <v>71</v>
      </c>
      <c r="C28" s="61" t="s">
        <v>82</v>
      </c>
      <c r="D28" s="79">
        <v>0</v>
      </c>
      <c r="E28" s="77">
        <v>0</v>
      </c>
      <c r="F28" s="78">
        <v>0</v>
      </c>
      <c r="G28" s="79">
        <f t="shared" si="30"/>
        <v>0</v>
      </c>
      <c r="H28" s="79">
        <v>0</v>
      </c>
      <c r="I28" s="77"/>
      <c r="J28" s="78"/>
      <c r="K28" s="79">
        <v>0</v>
      </c>
      <c r="L28" s="79">
        <v>0</v>
      </c>
      <c r="M28" s="197"/>
      <c r="N28" s="198"/>
      <c r="O28" s="199">
        <f t="shared" si="31"/>
        <v>0</v>
      </c>
      <c r="P28" s="79">
        <v>0</v>
      </c>
      <c r="Q28" s="77"/>
      <c r="R28" s="78"/>
      <c r="S28" s="79">
        <f t="shared" si="32"/>
        <v>0</v>
      </c>
      <c r="T28" s="79">
        <v>0</v>
      </c>
      <c r="U28" s="77"/>
      <c r="V28" s="78"/>
      <c r="W28" s="79">
        <f t="shared" si="33"/>
        <v>0</v>
      </c>
      <c r="X28" s="116"/>
      <c r="Y28" s="154"/>
    </row>
    <row r="29" spans="1:28" ht="15" x14ac:dyDescent="0.25">
      <c r="A29" s="85"/>
      <c r="B29" s="91" t="s">
        <v>72</v>
      </c>
      <c r="C29" s="61" t="s">
        <v>82</v>
      </c>
      <c r="D29" s="79">
        <v>0</v>
      </c>
      <c r="E29" s="77">
        <v>0</v>
      </c>
      <c r="F29" s="78">
        <v>0</v>
      </c>
      <c r="G29" s="79">
        <f t="shared" si="30"/>
        <v>0</v>
      </c>
      <c r="H29" s="79">
        <v>0</v>
      </c>
      <c r="I29" s="77"/>
      <c r="J29" s="78"/>
      <c r="K29" s="79">
        <v>0</v>
      </c>
      <c r="L29" s="79">
        <v>0</v>
      </c>
      <c r="M29" s="197"/>
      <c r="N29" s="198"/>
      <c r="O29" s="199">
        <f t="shared" si="31"/>
        <v>0</v>
      </c>
      <c r="P29" s="79">
        <v>0</v>
      </c>
      <c r="Q29" s="77"/>
      <c r="R29" s="78"/>
      <c r="S29" s="79">
        <f t="shared" si="32"/>
        <v>0</v>
      </c>
      <c r="T29" s="79">
        <v>0</v>
      </c>
      <c r="U29" s="77"/>
      <c r="V29" s="78"/>
      <c r="W29" s="79">
        <f t="shared" si="33"/>
        <v>0</v>
      </c>
      <c r="X29" s="116"/>
      <c r="Y29" s="154"/>
    </row>
    <row r="30" spans="1:28" ht="15" x14ac:dyDescent="0.25">
      <c r="A30" s="85" t="s">
        <v>103</v>
      </c>
      <c r="B30" s="92" t="s">
        <v>104</v>
      </c>
      <c r="C30" s="61" t="s">
        <v>82</v>
      </c>
      <c r="D30" s="89">
        <f t="shared" ref="D30" si="34">D31+D32</f>
        <v>43407.199999999997</v>
      </c>
      <c r="E30" s="87">
        <f t="shared" ref="E30:G30" si="35">E31+E32</f>
        <v>32825.631000000001</v>
      </c>
      <c r="F30" s="88">
        <f t="shared" si="35"/>
        <v>20480.662</v>
      </c>
      <c r="G30" s="89">
        <f t="shared" si="35"/>
        <v>53306.292999999998</v>
      </c>
      <c r="H30" s="89">
        <v>40517.586000000003</v>
      </c>
      <c r="I30" s="87">
        <v>30019.624</v>
      </c>
      <c r="J30" s="88">
        <v>19772.067999999999</v>
      </c>
      <c r="K30" s="89">
        <v>49791.691999999995</v>
      </c>
      <c r="L30" s="89">
        <f>L31+L32</f>
        <v>40806.920155778724</v>
      </c>
      <c r="M30" s="194">
        <f t="shared" ref="M30:O30" si="36">M31+M32</f>
        <v>23902.353999999999</v>
      </c>
      <c r="N30" s="195">
        <f t="shared" si="36"/>
        <v>16991.666000000001</v>
      </c>
      <c r="O30" s="196">
        <f t="shared" si="36"/>
        <v>40894.019999999997</v>
      </c>
      <c r="P30" s="89">
        <f t="shared" ref="P30" si="37">P31+P32</f>
        <v>0</v>
      </c>
      <c r="Q30" s="87">
        <f t="shared" ref="Q30:W30" si="38">Q31+Q32</f>
        <v>0</v>
      </c>
      <c r="R30" s="88">
        <f t="shared" si="38"/>
        <v>0</v>
      </c>
      <c r="S30" s="89">
        <f t="shared" si="38"/>
        <v>0</v>
      </c>
      <c r="T30" s="89">
        <f t="shared" si="38"/>
        <v>0</v>
      </c>
      <c r="U30" s="87">
        <f t="shared" si="38"/>
        <v>0</v>
      </c>
      <c r="V30" s="88">
        <f t="shared" si="38"/>
        <v>0</v>
      </c>
      <c r="W30" s="89">
        <f t="shared" si="38"/>
        <v>0</v>
      </c>
      <c r="X30" s="151"/>
      <c r="Y30" s="153"/>
      <c r="Z30" s="153"/>
    </row>
    <row r="31" spans="1:28" ht="15" x14ac:dyDescent="0.25">
      <c r="A31" s="85"/>
      <c r="B31" s="91" t="s">
        <v>71</v>
      </c>
      <c r="C31" s="61" t="s">
        <v>82</v>
      </c>
      <c r="D31" s="79">
        <v>40036.6</v>
      </c>
      <c r="E31" s="77">
        <v>29578.723000000002</v>
      </c>
      <c r="F31" s="78">
        <v>17540.995999999999</v>
      </c>
      <c r="G31" s="79">
        <f t="shared" si="30"/>
        <v>47119.718999999997</v>
      </c>
      <c r="H31" s="79">
        <v>37371.366000000002</v>
      </c>
      <c r="I31" s="77">
        <v>28165.175999999999</v>
      </c>
      <c r="J31" s="78">
        <v>13456.583000000001</v>
      </c>
      <c r="K31" s="79">
        <v>41621.758999999998</v>
      </c>
      <c r="L31" s="79">
        <v>37638.233148302163</v>
      </c>
      <c r="M31" s="197">
        <v>21699.254000000001</v>
      </c>
      <c r="N31" s="198">
        <v>13859.143</v>
      </c>
      <c r="O31" s="199">
        <f t="shared" ref="O31:O32" si="39">M31+N31</f>
        <v>35558.396999999997</v>
      </c>
      <c r="P31" s="79"/>
      <c r="Q31" s="77"/>
      <c r="R31" s="78"/>
      <c r="S31" s="79">
        <f t="shared" ref="S31:S32" si="40">Q31+R31</f>
        <v>0</v>
      </c>
      <c r="T31" s="79"/>
      <c r="U31" s="77"/>
      <c r="V31" s="78"/>
      <c r="W31" s="79">
        <f t="shared" ref="W31:W32" si="41">U31+V31</f>
        <v>0</v>
      </c>
      <c r="X31" s="116"/>
      <c r="Y31" s="178"/>
      <c r="Z31" s="179"/>
    </row>
    <row r="32" spans="1:28" ht="15" x14ac:dyDescent="0.25">
      <c r="A32" s="85"/>
      <c r="B32" s="93" t="s">
        <v>74</v>
      </c>
      <c r="C32" s="61" t="s">
        <v>82</v>
      </c>
      <c r="D32" s="79">
        <v>3370.6</v>
      </c>
      <c r="E32" s="77">
        <v>3246.9079999999999</v>
      </c>
      <c r="F32" s="78">
        <v>2939.6660000000002</v>
      </c>
      <c r="G32" s="79">
        <f t="shared" si="30"/>
        <v>6186.5740000000005</v>
      </c>
      <c r="H32" s="79">
        <v>3146.22</v>
      </c>
      <c r="I32" s="77">
        <v>1854.4480000000001</v>
      </c>
      <c r="J32" s="78">
        <v>6315.4849999999997</v>
      </c>
      <c r="K32" s="79">
        <v>8169.933</v>
      </c>
      <c r="L32" s="79">
        <v>3168.6870074765588</v>
      </c>
      <c r="M32" s="197">
        <v>2203.1</v>
      </c>
      <c r="N32" s="198">
        <v>3132.5230000000001</v>
      </c>
      <c r="O32" s="199">
        <f t="shared" si="39"/>
        <v>5335.6229999999996</v>
      </c>
      <c r="P32" s="79"/>
      <c r="Q32" s="77"/>
      <c r="R32" s="78"/>
      <c r="S32" s="79">
        <f t="shared" si="40"/>
        <v>0</v>
      </c>
      <c r="T32" s="79"/>
      <c r="U32" s="77"/>
      <c r="V32" s="78"/>
      <c r="W32" s="79">
        <f t="shared" si="41"/>
        <v>0</v>
      </c>
      <c r="X32" s="116"/>
      <c r="Y32" s="178"/>
      <c r="Z32" s="179"/>
    </row>
    <row r="33" spans="1:26" ht="15" x14ac:dyDescent="0.25">
      <c r="A33" s="85" t="s">
        <v>105</v>
      </c>
      <c r="B33" s="92" t="s">
        <v>1</v>
      </c>
      <c r="C33" s="61" t="s">
        <v>82</v>
      </c>
      <c r="D33" s="89">
        <f t="shared" ref="D33" si="42">D34+D35</f>
        <v>19292.099999999999</v>
      </c>
      <c r="E33" s="87">
        <f t="shared" ref="E33:G33" si="43">E34+E35</f>
        <v>7748.1390000000001</v>
      </c>
      <c r="F33" s="88">
        <f t="shared" si="43"/>
        <v>8374.57</v>
      </c>
      <c r="G33" s="89">
        <f t="shared" si="43"/>
        <v>16122.709000000001</v>
      </c>
      <c r="H33" s="89">
        <v>18270.882000000001</v>
      </c>
      <c r="I33" s="87">
        <v>8294.6530000000002</v>
      </c>
      <c r="J33" s="88">
        <v>9455.6129999999994</v>
      </c>
      <c r="K33" s="89">
        <v>17750.265999999996</v>
      </c>
      <c r="L33" s="89">
        <f>L34+L35</f>
        <v>18401.353499926048</v>
      </c>
      <c r="M33" s="194">
        <f t="shared" ref="M33:O33" si="44">M34+M35</f>
        <v>8061.4759999999997</v>
      </c>
      <c r="N33" s="195">
        <f t="shared" si="44"/>
        <v>9293.5749999999989</v>
      </c>
      <c r="O33" s="196">
        <f t="shared" si="44"/>
        <v>17355.050999999999</v>
      </c>
      <c r="P33" s="89">
        <f t="shared" ref="P33" si="45">P34+P35</f>
        <v>0</v>
      </c>
      <c r="Q33" s="87">
        <f t="shared" ref="Q33:W33" si="46">Q34+Q35</f>
        <v>0</v>
      </c>
      <c r="R33" s="88">
        <f t="shared" si="46"/>
        <v>0</v>
      </c>
      <c r="S33" s="89">
        <f t="shared" si="46"/>
        <v>0</v>
      </c>
      <c r="T33" s="89">
        <f t="shared" si="46"/>
        <v>0</v>
      </c>
      <c r="U33" s="87">
        <f t="shared" si="46"/>
        <v>0</v>
      </c>
      <c r="V33" s="88">
        <f t="shared" si="46"/>
        <v>0</v>
      </c>
      <c r="W33" s="89">
        <f t="shared" si="46"/>
        <v>0</v>
      </c>
      <c r="X33" s="151"/>
      <c r="Y33" s="153"/>
      <c r="Z33" s="153"/>
    </row>
    <row r="34" spans="1:26" ht="15" x14ac:dyDescent="0.25">
      <c r="A34" s="85"/>
      <c r="B34" s="91" t="s">
        <v>71</v>
      </c>
      <c r="C34" s="61" t="s">
        <v>82</v>
      </c>
      <c r="D34" s="79">
        <v>13648.627</v>
      </c>
      <c r="E34" s="77">
        <v>7055.6090000000004</v>
      </c>
      <c r="F34" s="78">
        <v>7771.91</v>
      </c>
      <c r="G34" s="79">
        <f t="shared" si="30"/>
        <v>14827.519</v>
      </c>
      <c r="H34" s="79">
        <v>12926.144</v>
      </c>
      <c r="I34" s="77">
        <v>7712.8109999999997</v>
      </c>
      <c r="J34" s="78">
        <v>8930.66</v>
      </c>
      <c r="K34" s="79">
        <v>16643.470999999998</v>
      </c>
      <c r="L34" s="79">
        <v>13018.448979909568</v>
      </c>
      <c r="M34" s="197">
        <v>7673.7929999999997</v>
      </c>
      <c r="N34" s="198">
        <v>8314.6479999999992</v>
      </c>
      <c r="O34" s="199">
        <f t="shared" ref="O34:O35" si="47">M34+N34</f>
        <v>15988.440999999999</v>
      </c>
      <c r="P34" s="79"/>
      <c r="Q34" s="77"/>
      <c r="R34" s="78"/>
      <c r="S34" s="79">
        <f t="shared" ref="S34:S36" si="48">Q34+R34</f>
        <v>0</v>
      </c>
      <c r="T34" s="79"/>
      <c r="U34" s="77"/>
      <c r="V34" s="78"/>
      <c r="W34" s="79">
        <f t="shared" ref="W34:W36" si="49">U34+V34</f>
        <v>0</v>
      </c>
      <c r="X34" s="116"/>
      <c r="Y34" s="179"/>
      <c r="Z34" s="179"/>
    </row>
    <row r="35" spans="1:26" ht="15" x14ac:dyDescent="0.25">
      <c r="A35" s="85"/>
      <c r="B35" s="91" t="s">
        <v>106</v>
      </c>
      <c r="C35" s="61" t="s">
        <v>82</v>
      </c>
      <c r="D35" s="79">
        <v>5643.473</v>
      </c>
      <c r="E35" s="77">
        <v>692.53</v>
      </c>
      <c r="F35" s="78">
        <v>602.66</v>
      </c>
      <c r="G35" s="79">
        <f t="shared" si="30"/>
        <v>1295.19</v>
      </c>
      <c r="H35" s="79">
        <v>5344.7380000000003</v>
      </c>
      <c r="I35" s="77">
        <v>581.84199999999998</v>
      </c>
      <c r="J35" s="78">
        <v>524.95299999999997</v>
      </c>
      <c r="K35" s="79">
        <v>1106.7950000000001</v>
      </c>
      <c r="L35" s="79">
        <v>5382.9045200164801</v>
      </c>
      <c r="M35" s="197">
        <v>387.68299999999999</v>
      </c>
      <c r="N35" s="198">
        <v>978.92700000000002</v>
      </c>
      <c r="O35" s="199">
        <f t="shared" si="47"/>
        <v>1366.6100000000001</v>
      </c>
      <c r="P35" s="79"/>
      <c r="Q35" s="77"/>
      <c r="R35" s="78"/>
      <c r="S35" s="79">
        <f t="shared" si="48"/>
        <v>0</v>
      </c>
      <c r="T35" s="79"/>
      <c r="U35" s="77"/>
      <c r="V35" s="78"/>
      <c r="W35" s="79">
        <f t="shared" si="49"/>
        <v>0</v>
      </c>
      <c r="X35" s="116"/>
    </row>
    <row r="36" spans="1:26" ht="30" x14ac:dyDescent="0.25">
      <c r="A36" s="94" t="s">
        <v>107</v>
      </c>
      <c r="B36" s="95" t="s">
        <v>108</v>
      </c>
      <c r="C36" s="113" t="s">
        <v>82</v>
      </c>
      <c r="D36" s="110"/>
      <c r="E36" s="96"/>
      <c r="F36" s="97"/>
      <c r="G36" s="115">
        <f t="shared" si="30"/>
        <v>0</v>
      </c>
      <c r="H36" s="110"/>
      <c r="I36" s="96"/>
      <c r="J36" s="97"/>
      <c r="K36" s="115">
        <v>0</v>
      </c>
      <c r="L36" s="110"/>
      <c r="M36" s="96"/>
      <c r="N36" s="97"/>
      <c r="O36" s="115">
        <f t="shared" ref="O36" si="50">M36+N36</f>
        <v>0</v>
      </c>
      <c r="P36" s="110"/>
      <c r="Q36" s="96"/>
      <c r="R36" s="97"/>
      <c r="S36" s="115">
        <f t="shared" si="48"/>
        <v>0</v>
      </c>
      <c r="T36" s="110"/>
      <c r="U36" s="96"/>
      <c r="V36" s="97"/>
      <c r="W36" s="115">
        <f t="shared" si="49"/>
        <v>0</v>
      </c>
      <c r="X36" s="116"/>
    </row>
    <row r="37" spans="1:26" ht="15" x14ac:dyDescent="0.25">
      <c r="A37" s="98"/>
      <c r="B37" s="99" t="s">
        <v>86</v>
      </c>
      <c r="C37" s="114" t="s">
        <v>82</v>
      </c>
      <c r="D37" s="100"/>
      <c r="E37" s="101"/>
      <c r="F37" s="102"/>
      <c r="G37" s="103"/>
      <c r="H37" s="100"/>
      <c r="I37" s="101"/>
      <c r="J37" s="102"/>
      <c r="K37" s="103"/>
      <c r="L37" s="100"/>
      <c r="M37" s="101"/>
      <c r="N37" s="102"/>
      <c r="O37" s="103"/>
      <c r="P37" s="100"/>
      <c r="Q37" s="101"/>
      <c r="R37" s="102"/>
      <c r="S37" s="103"/>
      <c r="T37" s="100"/>
      <c r="U37" s="101"/>
      <c r="V37" s="102"/>
      <c r="W37" s="103"/>
      <c r="X37" s="116"/>
    </row>
    <row r="38" spans="1:26" ht="15" x14ac:dyDescent="0.25">
      <c r="A38" s="230"/>
      <c r="B38" s="230"/>
      <c r="C38" s="230"/>
      <c r="D38" s="230"/>
      <c r="E38" s="230"/>
      <c r="F38" s="23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</row>
    <row r="39" spans="1:26" x14ac:dyDescent="0.2">
      <c r="D39" s="152"/>
      <c r="H39" s="152"/>
    </row>
    <row r="40" spans="1:26" x14ac:dyDescent="0.2">
      <c r="D40" s="152"/>
    </row>
    <row r="41" spans="1:26" x14ac:dyDescent="0.2">
      <c r="H41" s="152"/>
    </row>
  </sheetData>
  <mergeCells count="15">
    <mergeCell ref="H3:K3"/>
    <mergeCell ref="L3:O3"/>
    <mergeCell ref="D2:W2"/>
    <mergeCell ref="A38:F38"/>
    <mergeCell ref="M4:O4"/>
    <mergeCell ref="Q4:S4"/>
    <mergeCell ref="U4:W4"/>
    <mergeCell ref="B2:B5"/>
    <mergeCell ref="A2:A5"/>
    <mergeCell ref="D3:G3"/>
    <mergeCell ref="I4:K4"/>
    <mergeCell ref="U3:W3"/>
    <mergeCell ref="Q3:S3"/>
    <mergeCell ref="E4:G4"/>
    <mergeCell ref="C2:C5"/>
  </mergeCells>
  <phoneticPr fontId="5" type="noConversion"/>
  <printOptions horizontalCentered="1"/>
  <pageMargins left="0.28999999999999998" right="0.39370078740157483" top="0.42" bottom="0.39370078740157483" header="0" footer="0"/>
  <pageSetup paperSize="9" scale="78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44"/>
  <sheetViews>
    <sheetView zoomScale="75" zoomScaleNormal="75" zoomScaleSheetLayoutView="100" workbookViewId="0">
      <selection activeCell="C45" sqref="C45"/>
    </sheetView>
  </sheetViews>
  <sheetFormatPr defaultColWidth="9.140625" defaultRowHeight="15" x14ac:dyDescent="0.25"/>
  <cols>
    <col min="1" max="1" width="7.28515625" style="50" customWidth="1"/>
    <col min="2" max="2" width="37" style="50" customWidth="1"/>
    <col min="3" max="3" width="12.7109375" style="50" customWidth="1"/>
    <col min="4" max="4" width="15" style="50" customWidth="1"/>
    <col min="5" max="5" width="36.7109375" style="50" customWidth="1"/>
    <col min="6" max="6" width="11" style="50" customWidth="1"/>
    <col min="7" max="7" width="15" style="50" customWidth="1"/>
    <col min="8" max="8" width="14" style="50" customWidth="1"/>
    <col min="9" max="9" width="25.7109375" style="50" customWidth="1"/>
    <col min="10" max="16384" width="9.140625" style="50"/>
  </cols>
  <sheetData>
    <row r="1" spans="1:9" ht="40.5" customHeight="1" x14ac:dyDescent="0.25">
      <c r="A1" s="248" t="s">
        <v>64</v>
      </c>
      <c r="B1" s="248"/>
      <c r="C1" s="248"/>
      <c r="D1" s="248"/>
      <c r="E1" s="248"/>
      <c r="F1" s="248"/>
      <c r="G1" s="248"/>
      <c r="H1" s="248"/>
      <c r="I1" s="248"/>
    </row>
    <row r="2" spans="1:9" ht="21" customHeight="1" x14ac:dyDescent="0.25">
      <c r="A2" s="241" t="s">
        <v>112</v>
      </c>
      <c r="B2" s="241"/>
      <c r="C2" s="241"/>
      <c r="D2" s="241"/>
      <c r="E2" s="241"/>
      <c r="F2" s="241"/>
      <c r="G2" s="241"/>
    </row>
    <row r="3" spans="1:9" ht="21.75" customHeight="1" x14ac:dyDescent="0.25">
      <c r="A3" s="235" t="s">
        <v>2</v>
      </c>
      <c r="B3" s="242" t="s">
        <v>75</v>
      </c>
      <c r="C3" s="242"/>
      <c r="D3" s="242"/>
      <c r="E3" s="242" t="s">
        <v>65</v>
      </c>
      <c r="F3" s="242"/>
      <c r="G3" s="242"/>
      <c r="H3" s="243" t="s">
        <v>113</v>
      </c>
      <c r="I3" s="235" t="s">
        <v>114</v>
      </c>
    </row>
    <row r="4" spans="1:9" ht="107.25" customHeight="1" x14ac:dyDescent="0.25">
      <c r="A4" s="236"/>
      <c r="B4" s="188" t="s">
        <v>3</v>
      </c>
      <c r="C4" s="188" t="s">
        <v>4</v>
      </c>
      <c r="D4" s="188" t="s">
        <v>5</v>
      </c>
      <c r="E4" s="188" t="s">
        <v>3</v>
      </c>
      <c r="F4" s="188" t="s">
        <v>4</v>
      </c>
      <c r="G4" s="188" t="s">
        <v>66</v>
      </c>
      <c r="H4" s="243"/>
      <c r="I4" s="236"/>
    </row>
    <row r="5" spans="1:9" ht="18" customHeight="1" x14ac:dyDescent="0.25">
      <c r="A5" s="188">
        <v>1</v>
      </c>
      <c r="B5" s="188">
        <v>2</v>
      </c>
      <c r="C5" s="188">
        <v>3</v>
      </c>
      <c r="D5" s="188">
        <v>4</v>
      </c>
      <c r="E5" s="188">
        <v>5</v>
      </c>
      <c r="F5" s="188">
        <v>6</v>
      </c>
      <c r="G5" s="188">
        <v>7</v>
      </c>
      <c r="H5" s="188">
        <v>8</v>
      </c>
      <c r="I5" s="188">
        <v>9</v>
      </c>
    </row>
    <row r="6" spans="1:9" ht="47.25" hidden="1" customHeight="1" x14ac:dyDescent="0.25">
      <c r="A6" s="188"/>
      <c r="B6" s="188" t="s">
        <v>122</v>
      </c>
      <c r="C6" s="245" t="s">
        <v>77</v>
      </c>
      <c r="D6" s="183">
        <v>2947.4969999999998</v>
      </c>
      <c r="E6" s="184" t="s">
        <v>123</v>
      </c>
      <c r="F6" s="245" t="s">
        <v>77</v>
      </c>
      <c r="G6" s="185">
        <v>2947.4969999999998</v>
      </c>
      <c r="H6" s="183">
        <f>G6-D6</f>
        <v>0</v>
      </c>
      <c r="I6" s="245" t="s">
        <v>124</v>
      </c>
    </row>
    <row r="7" spans="1:9" ht="31.5" hidden="1" customHeight="1" x14ac:dyDescent="0.25">
      <c r="A7" s="188"/>
      <c r="B7" s="188" t="s">
        <v>125</v>
      </c>
      <c r="C7" s="246"/>
      <c r="D7" s="183">
        <v>1015.372</v>
      </c>
      <c r="E7" s="184" t="s">
        <v>126</v>
      </c>
      <c r="F7" s="246"/>
      <c r="G7" s="185">
        <v>1015.372</v>
      </c>
      <c r="H7" s="183">
        <f t="shared" ref="H7:H23" si="0">G7-D7</f>
        <v>0</v>
      </c>
      <c r="I7" s="246"/>
    </row>
    <row r="8" spans="1:9" ht="47.25" hidden="1" customHeight="1" x14ac:dyDescent="0.25">
      <c r="A8" s="188"/>
      <c r="B8" s="188" t="s">
        <v>127</v>
      </c>
      <c r="C8" s="246"/>
      <c r="D8" s="183">
        <v>1119.5160000000001</v>
      </c>
      <c r="E8" s="184"/>
      <c r="F8" s="246"/>
      <c r="G8" s="185"/>
      <c r="H8" s="183"/>
      <c r="I8" s="246"/>
    </row>
    <row r="9" spans="1:9" ht="47.25" hidden="1" customHeight="1" x14ac:dyDescent="0.25">
      <c r="A9" s="188"/>
      <c r="B9" s="188" t="s">
        <v>128</v>
      </c>
      <c r="C9" s="246"/>
      <c r="D9" s="183">
        <v>1419.4559999999999</v>
      </c>
      <c r="E9" s="184" t="s">
        <v>129</v>
      </c>
      <c r="F9" s="246"/>
      <c r="G9" s="185">
        <v>1419.4559999999999</v>
      </c>
      <c r="H9" s="183">
        <f t="shared" si="0"/>
        <v>0</v>
      </c>
      <c r="I9" s="246"/>
    </row>
    <row r="10" spans="1:9" ht="47.25" hidden="1" customHeight="1" x14ac:dyDescent="0.25">
      <c r="A10" s="188"/>
      <c r="B10" s="188" t="s">
        <v>130</v>
      </c>
      <c r="C10" s="246"/>
      <c r="D10" s="183">
        <v>1017.972</v>
      </c>
      <c r="E10" s="184"/>
      <c r="F10" s="246"/>
      <c r="G10" s="183"/>
      <c r="H10" s="183"/>
      <c r="I10" s="246"/>
    </row>
    <row r="11" spans="1:9" ht="47.25" hidden="1" customHeight="1" x14ac:dyDescent="0.25">
      <c r="A11" s="188"/>
      <c r="B11" s="188" t="s">
        <v>131</v>
      </c>
      <c r="C11" s="246"/>
      <c r="D11" s="183">
        <v>1850.568</v>
      </c>
      <c r="E11" s="184"/>
      <c r="F11" s="246"/>
      <c r="G11" s="183"/>
      <c r="H11" s="183"/>
      <c r="I11" s="246"/>
    </row>
    <row r="12" spans="1:9" ht="63" hidden="1" customHeight="1" x14ac:dyDescent="0.25">
      <c r="A12" s="188"/>
      <c r="B12" s="188" t="s">
        <v>132</v>
      </c>
      <c r="C12" s="246"/>
      <c r="D12" s="183">
        <v>660.12900000000002</v>
      </c>
      <c r="E12" s="184"/>
      <c r="F12" s="246"/>
      <c r="G12" s="183"/>
      <c r="H12" s="183"/>
      <c r="I12" s="246"/>
    </row>
    <row r="13" spans="1:9" ht="31.5" hidden="1" customHeight="1" x14ac:dyDescent="0.25">
      <c r="A13" s="188"/>
      <c r="B13" s="188" t="s">
        <v>133</v>
      </c>
      <c r="C13" s="246"/>
      <c r="D13" s="183">
        <v>152.095</v>
      </c>
      <c r="E13" s="184"/>
      <c r="F13" s="246"/>
      <c r="G13" s="183"/>
      <c r="H13" s="183"/>
      <c r="I13" s="246"/>
    </row>
    <row r="14" spans="1:9" ht="47.25" hidden="1" customHeight="1" x14ac:dyDescent="0.25">
      <c r="A14" s="188"/>
      <c r="B14" s="188" t="s">
        <v>134</v>
      </c>
      <c r="C14" s="246"/>
      <c r="D14" s="183">
        <v>660.12900000000002</v>
      </c>
      <c r="E14" s="184"/>
      <c r="F14" s="246"/>
      <c r="G14" s="183"/>
      <c r="H14" s="183"/>
      <c r="I14" s="246"/>
    </row>
    <row r="15" spans="1:9" ht="31.5" hidden="1" customHeight="1" x14ac:dyDescent="0.25">
      <c r="A15" s="188"/>
      <c r="B15" s="188" t="s">
        <v>135</v>
      </c>
      <c r="C15" s="246"/>
      <c r="D15" s="183">
        <v>220.46600000000001</v>
      </c>
      <c r="E15" s="184" t="s">
        <v>136</v>
      </c>
      <c r="F15" s="246"/>
      <c r="G15" s="185">
        <v>220.46600000000001</v>
      </c>
      <c r="H15" s="183">
        <f t="shared" si="0"/>
        <v>0</v>
      </c>
      <c r="I15" s="246"/>
    </row>
    <row r="16" spans="1:9" ht="31.5" hidden="1" x14ac:dyDescent="0.25">
      <c r="A16" s="188"/>
      <c r="B16" s="188" t="s">
        <v>137</v>
      </c>
      <c r="C16" s="246"/>
      <c r="D16" s="183">
        <v>187.67599999999999</v>
      </c>
      <c r="E16" s="184" t="s">
        <v>138</v>
      </c>
      <c r="F16" s="246"/>
      <c r="G16" s="185">
        <v>187.67599999999999</v>
      </c>
      <c r="H16" s="183">
        <f t="shared" si="0"/>
        <v>0</v>
      </c>
      <c r="I16" s="246"/>
    </row>
    <row r="17" spans="1:9" ht="31.5" hidden="1" x14ac:dyDescent="0.25">
      <c r="A17" s="188"/>
      <c r="B17" s="188" t="s">
        <v>139</v>
      </c>
      <c r="C17" s="246"/>
      <c r="D17" s="183">
        <v>234.322</v>
      </c>
      <c r="E17" s="184" t="s">
        <v>140</v>
      </c>
      <c r="F17" s="246"/>
      <c r="G17" s="185">
        <v>234.322</v>
      </c>
      <c r="H17" s="183">
        <f t="shared" si="0"/>
        <v>0</v>
      </c>
      <c r="I17" s="246"/>
    </row>
    <row r="18" spans="1:9" ht="31.5" hidden="1" x14ac:dyDescent="0.25">
      <c r="A18" s="188"/>
      <c r="B18" s="188" t="s">
        <v>141</v>
      </c>
      <c r="C18" s="246"/>
      <c r="D18" s="183">
        <v>520.64499999999998</v>
      </c>
      <c r="E18" s="184" t="s">
        <v>142</v>
      </c>
      <c r="F18" s="246"/>
      <c r="G18" s="185">
        <v>520.64499999999998</v>
      </c>
      <c r="H18" s="183">
        <f t="shared" si="0"/>
        <v>0</v>
      </c>
      <c r="I18" s="246"/>
    </row>
    <row r="19" spans="1:9" ht="31.5" hidden="1" x14ac:dyDescent="0.25">
      <c r="A19" s="188"/>
      <c r="B19" s="188" t="s">
        <v>143</v>
      </c>
      <c r="C19" s="246"/>
      <c r="D19" s="183">
        <v>143.84399999999999</v>
      </c>
      <c r="E19" s="184" t="s">
        <v>150</v>
      </c>
      <c r="F19" s="246"/>
      <c r="G19" s="185">
        <v>143.84399999999999</v>
      </c>
      <c r="H19" s="183">
        <f t="shared" si="0"/>
        <v>0</v>
      </c>
      <c r="I19" s="246"/>
    </row>
    <row r="20" spans="1:9" ht="31.5" hidden="1" x14ac:dyDescent="0.25">
      <c r="A20" s="188"/>
      <c r="B20" s="188" t="s">
        <v>145</v>
      </c>
      <c r="C20" s="246"/>
      <c r="D20" s="183">
        <v>148.31</v>
      </c>
      <c r="E20" s="184" t="s">
        <v>146</v>
      </c>
      <c r="F20" s="246"/>
      <c r="G20" s="185">
        <v>148.31</v>
      </c>
      <c r="H20" s="183">
        <f t="shared" si="0"/>
        <v>0</v>
      </c>
      <c r="I20" s="246"/>
    </row>
    <row r="21" spans="1:9" ht="31.5" hidden="1" x14ac:dyDescent="0.25">
      <c r="A21" s="188"/>
      <c r="B21" s="188" t="s">
        <v>147</v>
      </c>
      <c r="C21" s="246"/>
      <c r="D21" s="183">
        <v>63.161999999999999</v>
      </c>
      <c r="E21" s="184" t="s">
        <v>148</v>
      </c>
      <c r="F21" s="246"/>
      <c r="G21" s="185">
        <v>63.161999999999999</v>
      </c>
      <c r="H21" s="183">
        <f t="shared" si="0"/>
        <v>0</v>
      </c>
      <c r="I21" s="246"/>
    </row>
    <row r="22" spans="1:9" ht="31.5" hidden="1" x14ac:dyDescent="0.25">
      <c r="A22" s="188"/>
      <c r="B22" s="188" t="s">
        <v>149</v>
      </c>
      <c r="C22" s="246"/>
      <c r="D22" s="183">
        <v>143.84399999999999</v>
      </c>
      <c r="E22" s="184" t="s">
        <v>144</v>
      </c>
      <c r="F22" s="246"/>
      <c r="G22" s="185">
        <v>143.84399999999999</v>
      </c>
      <c r="H22" s="183">
        <f t="shared" si="0"/>
        <v>0</v>
      </c>
      <c r="I22" s="246"/>
    </row>
    <row r="23" spans="1:9" ht="31.5" hidden="1" x14ac:dyDescent="0.25">
      <c r="A23" s="188"/>
      <c r="B23" s="188" t="s">
        <v>151</v>
      </c>
      <c r="C23" s="246"/>
      <c r="D23" s="183">
        <v>71.88</v>
      </c>
      <c r="E23" s="184" t="s">
        <v>152</v>
      </c>
      <c r="F23" s="246"/>
      <c r="G23" s="185">
        <v>71.88</v>
      </c>
      <c r="H23" s="183">
        <f t="shared" si="0"/>
        <v>0</v>
      </c>
      <c r="I23" s="246"/>
    </row>
    <row r="24" spans="1:9" ht="15.75" customHeight="1" x14ac:dyDescent="0.25">
      <c r="A24" s="210"/>
      <c r="B24" s="125"/>
      <c r="C24" s="125"/>
      <c r="D24" s="125"/>
      <c r="E24" s="211"/>
      <c r="F24" s="190"/>
      <c r="G24" s="188"/>
      <c r="H24" s="125"/>
      <c r="I24" s="124"/>
    </row>
    <row r="25" spans="1:9" s="128" customFormat="1" ht="15.75" x14ac:dyDescent="0.2">
      <c r="A25" s="247" t="s">
        <v>6</v>
      </c>
      <c r="B25" s="223"/>
      <c r="C25" s="125"/>
      <c r="D25" s="212"/>
      <c r="E25" s="149" t="s">
        <v>6</v>
      </c>
      <c r="F25" s="126"/>
      <c r="G25" s="213"/>
      <c r="H25" s="127"/>
      <c r="I25" s="127"/>
    </row>
    <row r="26" spans="1:9" ht="15.75" x14ac:dyDescent="0.25">
      <c r="A26" s="240" t="s">
        <v>115</v>
      </c>
      <c r="B26" s="240"/>
      <c r="C26" s="240"/>
      <c r="D26" s="240"/>
      <c r="E26" s="129"/>
      <c r="F26" s="129"/>
      <c r="G26" s="129"/>
    </row>
    <row r="27" spans="1:9" ht="15.75" x14ac:dyDescent="0.25">
      <c r="A27" s="4"/>
      <c r="B27" s="4"/>
      <c r="E27" s="4"/>
    </row>
    <row r="28" spans="1:9" ht="15.75" x14ac:dyDescent="0.25">
      <c r="A28" s="244" t="s">
        <v>116</v>
      </c>
      <c r="B28" s="244"/>
      <c r="C28" s="244"/>
      <c r="D28" s="244"/>
      <c r="E28" s="244"/>
      <c r="F28" s="244"/>
      <c r="G28" s="244"/>
    </row>
    <row r="29" spans="1:9" ht="15.75" x14ac:dyDescent="0.25">
      <c r="A29" s="235" t="s">
        <v>2</v>
      </c>
      <c r="B29" s="242" t="s">
        <v>75</v>
      </c>
      <c r="C29" s="242"/>
      <c r="D29" s="242"/>
      <c r="E29" s="242" t="s">
        <v>65</v>
      </c>
      <c r="F29" s="242"/>
      <c r="G29" s="242"/>
      <c r="H29" s="243" t="s">
        <v>113</v>
      </c>
      <c r="I29" s="235" t="s">
        <v>114</v>
      </c>
    </row>
    <row r="30" spans="1:9" ht="94.5" x14ac:dyDescent="0.25">
      <c r="A30" s="236"/>
      <c r="B30" s="188" t="s">
        <v>3</v>
      </c>
      <c r="C30" s="188" t="s">
        <v>4</v>
      </c>
      <c r="D30" s="188" t="s">
        <v>5</v>
      </c>
      <c r="E30" s="188" t="s">
        <v>3</v>
      </c>
      <c r="F30" s="188" t="s">
        <v>4</v>
      </c>
      <c r="G30" s="188" t="s">
        <v>66</v>
      </c>
      <c r="H30" s="243"/>
      <c r="I30" s="236"/>
    </row>
    <row r="31" spans="1:9" ht="15.75" x14ac:dyDescent="0.25">
      <c r="A31" s="188">
        <v>1</v>
      </c>
      <c r="B31" s="188">
        <v>2</v>
      </c>
      <c r="C31" s="188">
        <v>3</v>
      </c>
      <c r="D31" s="188">
        <v>4</v>
      </c>
      <c r="E31" s="188">
        <v>5</v>
      </c>
      <c r="F31" s="188">
        <v>6</v>
      </c>
      <c r="G31" s="188">
        <v>7</v>
      </c>
      <c r="H31" s="188">
        <v>8</v>
      </c>
      <c r="I31" s="188">
        <v>9</v>
      </c>
    </row>
    <row r="32" spans="1:9" ht="15.75" x14ac:dyDescent="0.25">
      <c r="A32" s="188" t="s">
        <v>0</v>
      </c>
      <c r="B32" s="188"/>
      <c r="C32" s="188"/>
      <c r="D32" s="189"/>
      <c r="E32" s="188"/>
      <c r="F32" s="188"/>
      <c r="G32" s="189"/>
      <c r="H32" s="124"/>
      <c r="I32" s="124"/>
    </row>
    <row r="33" spans="1:9" ht="15.75" x14ac:dyDescent="0.25">
      <c r="A33" s="237" t="s">
        <v>6</v>
      </c>
      <c r="B33" s="238"/>
      <c r="C33" s="188"/>
      <c r="D33" s="189"/>
      <c r="E33" s="130" t="s">
        <v>6</v>
      </c>
      <c r="F33" s="239"/>
      <c r="G33" s="239"/>
      <c r="H33" s="127"/>
      <c r="I33" s="127"/>
    </row>
    <row r="34" spans="1:9" ht="15.75" x14ac:dyDescent="0.25">
      <c r="A34" s="240" t="s">
        <v>109</v>
      </c>
      <c r="B34" s="240"/>
      <c r="C34" s="240"/>
      <c r="D34" s="240"/>
      <c r="E34" s="240"/>
      <c r="F34" s="240"/>
      <c r="G34" s="240"/>
    </row>
    <row r="35" spans="1:9" ht="15.75" x14ac:dyDescent="0.25">
      <c r="A35" s="4"/>
      <c r="B35" s="4"/>
      <c r="E35" s="4"/>
    </row>
    <row r="36" spans="1:9" ht="15.75" x14ac:dyDescent="0.25">
      <c r="A36" s="241" t="s">
        <v>117</v>
      </c>
      <c r="B36" s="241"/>
      <c r="C36" s="241"/>
      <c r="D36" s="241"/>
      <c r="E36" s="241"/>
      <c r="F36" s="241"/>
      <c r="G36" s="241"/>
    </row>
    <row r="37" spans="1:9" ht="15.75" x14ac:dyDescent="0.25">
      <c r="A37" s="235" t="s">
        <v>2</v>
      </c>
      <c r="B37" s="242" t="s">
        <v>75</v>
      </c>
      <c r="C37" s="242"/>
      <c r="D37" s="242"/>
      <c r="E37" s="242" t="s">
        <v>65</v>
      </c>
      <c r="F37" s="242"/>
      <c r="G37" s="242"/>
      <c r="H37" s="243" t="s">
        <v>113</v>
      </c>
      <c r="I37" s="235" t="s">
        <v>114</v>
      </c>
    </row>
    <row r="38" spans="1:9" ht="94.5" x14ac:dyDescent="0.25">
      <c r="A38" s="236"/>
      <c r="B38" s="188" t="s">
        <v>3</v>
      </c>
      <c r="C38" s="188" t="s">
        <v>4</v>
      </c>
      <c r="D38" s="188" t="s">
        <v>5</v>
      </c>
      <c r="E38" s="188" t="s">
        <v>3</v>
      </c>
      <c r="F38" s="188" t="s">
        <v>4</v>
      </c>
      <c r="G38" s="188" t="s">
        <v>66</v>
      </c>
      <c r="H38" s="243"/>
      <c r="I38" s="236"/>
    </row>
    <row r="39" spans="1:9" ht="15.75" x14ac:dyDescent="0.25">
      <c r="A39" s="188">
        <v>1</v>
      </c>
      <c r="B39" s="188">
        <v>2</v>
      </c>
      <c r="C39" s="188">
        <v>3</v>
      </c>
      <c r="D39" s="188">
        <v>4</v>
      </c>
      <c r="E39" s="188">
        <v>5</v>
      </c>
      <c r="F39" s="188">
        <v>6</v>
      </c>
      <c r="G39" s="188">
        <v>7</v>
      </c>
      <c r="H39" s="188">
        <v>8</v>
      </c>
      <c r="I39" s="188">
        <v>9</v>
      </c>
    </row>
    <row r="40" spans="1:9" ht="15.75" x14ac:dyDescent="0.25">
      <c r="A40" s="188" t="s">
        <v>0</v>
      </c>
      <c r="B40" s="188"/>
      <c r="C40" s="188"/>
      <c r="D40" s="189"/>
      <c r="E40" s="188"/>
      <c r="F40" s="188"/>
      <c r="G40" s="189"/>
      <c r="H40" s="124"/>
      <c r="I40" s="124"/>
    </row>
    <row r="41" spans="1:9" ht="15.75" x14ac:dyDescent="0.25">
      <c r="A41" s="237" t="s">
        <v>6</v>
      </c>
      <c r="B41" s="238"/>
      <c r="C41" s="188"/>
      <c r="D41" s="189"/>
      <c r="E41" s="130" t="s">
        <v>6</v>
      </c>
      <c r="F41" s="239"/>
      <c r="G41" s="239"/>
      <c r="H41" s="127"/>
      <c r="I41" s="127"/>
    </row>
    <row r="42" spans="1:9" ht="15.75" x14ac:dyDescent="0.25">
      <c r="A42" s="240" t="s">
        <v>110</v>
      </c>
      <c r="B42" s="240"/>
      <c r="C42" s="240"/>
      <c r="D42" s="240"/>
      <c r="E42" s="129"/>
      <c r="F42" s="129"/>
      <c r="G42" s="129"/>
    </row>
    <row r="43" spans="1:9" ht="15.75" x14ac:dyDescent="0.25">
      <c r="A43" s="2"/>
      <c r="B43" s="3"/>
      <c r="E43" s="3"/>
    </row>
    <row r="44" spans="1:9" ht="15.75" x14ac:dyDescent="0.25">
      <c r="D44" s="131"/>
    </row>
  </sheetData>
  <mergeCells count="32">
    <mergeCell ref="C6:C23"/>
    <mergeCell ref="F6:F23"/>
    <mergeCell ref="I6:I23"/>
    <mergeCell ref="A25:B25"/>
    <mergeCell ref="A1:I1"/>
    <mergeCell ref="A3:A4"/>
    <mergeCell ref="A2:G2"/>
    <mergeCell ref="B3:D3"/>
    <mergeCell ref="E3:G3"/>
    <mergeCell ref="H3:H4"/>
    <mergeCell ref="I3:I4"/>
    <mergeCell ref="A26:D26"/>
    <mergeCell ref="A28:D28"/>
    <mergeCell ref="A29:A30"/>
    <mergeCell ref="B29:D29"/>
    <mergeCell ref="E29:G29"/>
    <mergeCell ref="E28:G28"/>
    <mergeCell ref="I29:I30"/>
    <mergeCell ref="A33:B33"/>
    <mergeCell ref="F33:G33"/>
    <mergeCell ref="A34:D34"/>
    <mergeCell ref="E34:G34"/>
    <mergeCell ref="H29:H30"/>
    <mergeCell ref="I37:I38"/>
    <mergeCell ref="A41:B41"/>
    <mergeCell ref="F41:G41"/>
    <mergeCell ref="A42:D42"/>
    <mergeCell ref="A36:G36"/>
    <mergeCell ref="A37:A38"/>
    <mergeCell ref="B37:D37"/>
    <mergeCell ref="E37:G37"/>
    <mergeCell ref="H37:H38"/>
  </mergeCells>
  <printOptions horizontalCentered="1"/>
  <pageMargins left="0.39370078740157483" right="0.39370078740157483" top="0.33" bottom="0.39370078740157483" header="0" footer="0"/>
  <pageSetup paperSize="9" scale="75" fitToHeight="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8"/>
  <sheetViews>
    <sheetView topLeftCell="C1" zoomScaleNormal="100" workbookViewId="0">
      <selection activeCell="M6" sqref="M6"/>
    </sheetView>
  </sheetViews>
  <sheetFormatPr defaultColWidth="9.140625" defaultRowHeight="15.75" x14ac:dyDescent="0.25"/>
  <cols>
    <col min="1" max="1" width="6.5703125" style="1" customWidth="1"/>
    <col min="2" max="2" width="23.28515625" style="1" customWidth="1"/>
    <col min="3" max="3" width="11.7109375" style="1" customWidth="1"/>
    <col min="4" max="4" width="14.42578125" style="1" customWidth="1"/>
    <col min="5" max="5" width="11.85546875" style="1" customWidth="1"/>
    <col min="6" max="6" width="11" style="1" customWidth="1"/>
    <col min="7" max="8" width="11" style="1" hidden="1" customWidth="1"/>
    <col min="9" max="9" width="20.5703125" style="1" customWidth="1"/>
    <col min="10" max="10" width="12.140625" style="1" customWidth="1"/>
    <col min="11" max="11" width="13.5703125" style="1" customWidth="1"/>
    <col min="12" max="12" width="12.140625" style="1" customWidth="1"/>
    <col min="13" max="13" width="10.7109375" style="1" customWidth="1"/>
    <col min="14" max="15" width="10.7109375" style="1" hidden="1" customWidth="1"/>
    <col min="16" max="16384" width="9.140625" style="1"/>
  </cols>
  <sheetData>
    <row r="1" spans="1:16" ht="36" customHeight="1" x14ac:dyDescent="0.25">
      <c r="A1" s="249" t="s">
        <v>111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6" ht="18" customHeight="1" x14ac:dyDescent="0.25">
      <c r="A2" s="245" t="s">
        <v>7</v>
      </c>
      <c r="B2" s="251" t="s">
        <v>75</v>
      </c>
      <c r="C2" s="252"/>
      <c r="D2" s="252"/>
      <c r="E2" s="252"/>
      <c r="F2" s="252"/>
      <c r="G2" s="252"/>
      <c r="H2" s="253"/>
      <c r="I2" s="251" t="s">
        <v>65</v>
      </c>
      <c r="J2" s="252"/>
      <c r="K2" s="252"/>
      <c r="L2" s="252"/>
      <c r="M2" s="252"/>
      <c r="N2" s="252"/>
      <c r="O2" s="253"/>
      <c r="P2" s="132"/>
    </row>
    <row r="3" spans="1:16" ht="35.25" customHeight="1" x14ac:dyDescent="0.25">
      <c r="A3" s="246"/>
      <c r="B3" s="245" t="s">
        <v>11</v>
      </c>
      <c r="C3" s="245" t="s">
        <v>8</v>
      </c>
      <c r="D3" s="254" t="s">
        <v>9</v>
      </c>
      <c r="E3" s="255"/>
      <c r="F3" s="255"/>
      <c r="G3" s="255"/>
      <c r="H3" s="256"/>
      <c r="I3" s="245" t="s">
        <v>11</v>
      </c>
      <c r="J3" s="245" t="s">
        <v>8</v>
      </c>
      <c r="K3" s="254" t="s">
        <v>9</v>
      </c>
      <c r="L3" s="255"/>
      <c r="M3" s="255"/>
      <c r="N3" s="255"/>
      <c r="O3" s="256"/>
      <c r="P3" s="132"/>
    </row>
    <row r="4" spans="1:16" ht="23.25" customHeight="1" x14ac:dyDescent="0.25">
      <c r="A4" s="250"/>
      <c r="B4" s="250"/>
      <c r="C4" s="250"/>
      <c r="D4" s="117" t="s">
        <v>76</v>
      </c>
      <c r="E4" s="117" t="s">
        <v>77</v>
      </c>
      <c r="F4" s="117" t="s">
        <v>78</v>
      </c>
      <c r="G4" s="117" t="s">
        <v>79</v>
      </c>
      <c r="H4" s="117" t="s">
        <v>80</v>
      </c>
      <c r="I4" s="250"/>
      <c r="J4" s="250"/>
      <c r="K4" s="117" t="s">
        <v>76</v>
      </c>
      <c r="L4" s="117" t="s">
        <v>77</v>
      </c>
      <c r="M4" s="117" t="s">
        <v>78</v>
      </c>
      <c r="N4" s="117" t="s">
        <v>79</v>
      </c>
      <c r="O4" s="117" t="s">
        <v>80</v>
      </c>
      <c r="P4" s="132"/>
    </row>
    <row r="5" spans="1:16" x14ac:dyDescent="0.25">
      <c r="A5" s="46">
        <v>1</v>
      </c>
      <c r="B5" s="46">
        <v>2</v>
      </c>
      <c r="C5" s="46">
        <v>3</v>
      </c>
      <c r="D5" s="45">
        <v>4</v>
      </c>
      <c r="E5" s="45">
        <v>4</v>
      </c>
      <c r="F5" s="45">
        <v>6</v>
      </c>
      <c r="G5" s="45">
        <v>7</v>
      </c>
      <c r="H5" s="45">
        <v>8</v>
      </c>
      <c r="I5" s="46">
        <v>7</v>
      </c>
      <c r="J5" s="46">
        <v>8</v>
      </c>
      <c r="K5" s="187">
        <v>9</v>
      </c>
      <c r="L5" s="187">
        <v>10</v>
      </c>
      <c r="M5" s="187">
        <v>11</v>
      </c>
      <c r="N5" s="187">
        <v>7</v>
      </c>
      <c r="O5" s="187">
        <v>8</v>
      </c>
      <c r="P5" s="132"/>
    </row>
    <row r="6" spans="1:16" ht="37.5" customHeight="1" x14ac:dyDescent="0.25">
      <c r="A6" s="14" t="s">
        <v>0</v>
      </c>
      <c r="B6" s="15" t="s">
        <v>22</v>
      </c>
      <c r="C6" s="12" t="s">
        <v>10</v>
      </c>
      <c r="D6" s="118">
        <v>187487.94498498723</v>
      </c>
      <c r="E6" s="119">
        <v>174755.58584387068</v>
      </c>
      <c r="F6" s="119">
        <v>189311.98786714865</v>
      </c>
      <c r="G6" s="119"/>
      <c r="H6" s="119"/>
      <c r="I6" s="15" t="s">
        <v>22</v>
      </c>
      <c r="J6" s="12" t="s">
        <v>10</v>
      </c>
      <c r="K6" s="118">
        <v>159053.89000000001</v>
      </c>
      <c r="L6" s="119">
        <v>204519.84406833333</v>
      </c>
      <c r="M6" s="119">
        <v>193790.21079500002</v>
      </c>
      <c r="N6" s="119"/>
      <c r="O6" s="119"/>
      <c r="P6" s="132"/>
    </row>
    <row r="7" spans="1:16" ht="10.5" customHeight="1" x14ac:dyDescent="0.25">
      <c r="A7" s="120"/>
      <c r="B7" s="121"/>
      <c r="C7" s="122"/>
      <c r="D7" s="123"/>
      <c r="E7" s="123"/>
      <c r="F7" s="123"/>
      <c r="G7" s="123"/>
      <c r="H7" s="123"/>
    </row>
    <row r="8" spans="1:16" ht="21" customHeight="1" x14ac:dyDescent="0.25"/>
  </sheetData>
  <mergeCells count="10">
    <mergeCell ref="A1:K1"/>
    <mergeCell ref="I3:I4"/>
    <mergeCell ref="J3:J4"/>
    <mergeCell ref="A2:A4"/>
    <mergeCell ref="B2:H2"/>
    <mergeCell ref="B3:B4"/>
    <mergeCell ref="C3:C4"/>
    <mergeCell ref="D3:H3"/>
    <mergeCell ref="K3:O3"/>
    <mergeCell ref="I2:O2"/>
  </mergeCells>
  <printOptions horizontalCentered="1"/>
  <pageMargins left="1.1811023622047245" right="0.39370078740157483" top="0.39370078740157483" bottom="0.39370078740157483" header="0" footer="0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R21"/>
  <sheetViews>
    <sheetView tabSelected="1" zoomScale="70" zoomScaleNormal="70" workbookViewId="0">
      <pane xSplit="2" ySplit="4" topLeftCell="H11" activePane="bottomRight" state="frozen"/>
      <selection pane="topRight" activeCell="C1" sqref="C1"/>
      <selection pane="bottomLeft" activeCell="A5" sqref="A5"/>
      <selection pane="bottomRight" activeCell="L18" sqref="L18:M20"/>
    </sheetView>
  </sheetViews>
  <sheetFormatPr defaultColWidth="9.140625" defaultRowHeight="15.75" x14ac:dyDescent="0.25"/>
  <cols>
    <col min="1" max="1" width="6.5703125" style="1" customWidth="1"/>
    <col min="2" max="2" width="45.85546875" style="1" customWidth="1"/>
    <col min="3" max="3" width="11.7109375" style="1" customWidth="1"/>
    <col min="4" max="4" width="15.7109375" style="1" customWidth="1"/>
    <col min="5" max="5" width="13.7109375" style="1" customWidth="1"/>
    <col min="6" max="6" width="12.85546875" style="1" customWidth="1"/>
    <col min="7" max="7" width="19.28515625" style="1" bestFit="1" customWidth="1"/>
    <col min="8" max="9" width="14" style="1" customWidth="1"/>
    <col min="10" max="10" width="12.85546875" style="1" customWidth="1"/>
    <col min="11" max="11" width="26.140625" style="1" customWidth="1"/>
    <col min="12" max="14" width="13.7109375" style="1" customWidth="1"/>
    <col min="15" max="15" width="24.140625" style="1" customWidth="1"/>
    <col min="16" max="17" width="13.7109375" style="1" hidden="1" customWidth="1"/>
    <col min="18" max="16384" width="9.140625" style="1"/>
  </cols>
  <sheetData>
    <row r="1" spans="1:18" ht="40.5" customHeight="1" x14ac:dyDescent="0.25">
      <c r="A1" s="265" t="s">
        <v>24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1:18" ht="33" customHeight="1" x14ac:dyDescent="0.25">
      <c r="A2" s="271" t="s">
        <v>7</v>
      </c>
      <c r="B2" s="268" t="s">
        <v>11</v>
      </c>
      <c r="C2" s="268" t="s">
        <v>8</v>
      </c>
      <c r="D2" s="274" t="s">
        <v>40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162"/>
      <c r="Q2" s="163"/>
      <c r="R2" s="132"/>
    </row>
    <row r="3" spans="1:18" ht="18.75" customHeight="1" x14ac:dyDescent="0.25">
      <c r="A3" s="272"/>
      <c r="B3" s="269"/>
      <c r="C3" s="269"/>
      <c r="D3" s="266" t="s">
        <v>76</v>
      </c>
      <c r="E3" s="267"/>
      <c r="F3" s="257" t="s">
        <v>118</v>
      </c>
      <c r="G3" s="257" t="s">
        <v>114</v>
      </c>
      <c r="H3" s="266" t="s">
        <v>77</v>
      </c>
      <c r="I3" s="267"/>
      <c r="J3" s="257" t="s">
        <v>118</v>
      </c>
      <c r="K3" s="257" t="s">
        <v>114</v>
      </c>
      <c r="L3" s="266" t="s">
        <v>78</v>
      </c>
      <c r="M3" s="267"/>
      <c r="N3" s="257" t="s">
        <v>118</v>
      </c>
      <c r="O3" s="257" t="s">
        <v>114</v>
      </c>
      <c r="P3" s="117" t="s">
        <v>79</v>
      </c>
      <c r="Q3" s="117" t="s">
        <v>80</v>
      </c>
      <c r="R3" s="132"/>
    </row>
    <row r="4" spans="1:18" ht="18.75" customHeight="1" x14ac:dyDescent="0.25">
      <c r="A4" s="273"/>
      <c r="B4" s="270"/>
      <c r="C4" s="270"/>
      <c r="D4" s="117" t="s">
        <v>59</v>
      </c>
      <c r="E4" s="117" t="s">
        <v>60</v>
      </c>
      <c r="F4" s="258"/>
      <c r="G4" s="258"/>
      <c r="H4" s="133" t="s">
        <v>59</v>
      </c>
      <c r="I4" s="117" t="s">
        <v>60</v>
      </c>
      <c r="J4" s="258"/>
      <c r="K4" s="258"/>
      <c r="L4" s="133" t="s">
        <v>59</v>
      </c>
      <c r="M4" s="117" t="s">
        <v>60</v>
      </c>
      <c r="N4" s="258"/>
      <c r="O4" s="258"/>
      <c r="P4" s="133" t="s">
        <v>75</v>
      </c>
      <c r="Q4" s="133" t="s">
        <v>75</v>
      </c>
      <c r="R4" s="132"/>
    </row>
    <row r="5" spans="1:18" x14ac:dyDescent="0.25">
      <c r="A5" s="182">
        <v>1</v>
      </c>
      <c r="B5" s="150">
        <v>2</v>
      </c>
      <c r="C5" s="150">
        <v>3</v>
      </c>
      <c r="D5" s="181">
        <v>4</v>
      </c>
      <c r="E5" s="181">
        <v>5</v>
      </c>
      <c r="F5" s="181">
        <v>6</v>
      </c>
      <c r="G5" s="180">
        <v>7</v>
      </c>
      <c r="H5" s="181">
        <v>8</v>
      </c>
      <c r="I5" s="181">
        <v>9</v>
      </c>
      <c r="J5" s="181">
        <v>10</v>
      </c>
      <c r="K5" s="180">
        <v>11</v>
      </c>
      <c r="L5" s="181">
        <v>12</v>
      </c>
      <c r="M5" s="190">
        <v>13</v>
      </c>
      <c r="N5" s="190">
        <v>14</v>
      </c>
      <c r="O5" s="190">
        <v>15</v>
      </c>
      <c r="P5" s="181">
        <v>7</v>
      </c>
      <c r="Q5" s="181">
        <v>8</v>
      </c>
      <c r="R5" s="132"/>
    </row>
    <row r="6" spans="1:18" x14ac:dyDescent="0.25">
      <c r="A6" s="13" t="s">
        <v>37</v>
      </c>
      <c r="B6" s="164" t="s">
        <v>12</v>
      </c>
      <c r="C6" s="165"/>
      <c r="D6" s="165"/>
      <c r="E6" s="165"/>
      <c r="F6" s="165"/>
      <c r="G6" s="166"/>
      <c r="H6" s="165"/>
      <c r="I6" s="165"/>
      <c r="J6" s="165"/>
      <c r="K6" s="166"/>
      <c r="L6" s="165"/>
      <c r="M6" s="165"/>
      <c r="N6" s="165"/>
      <c r="O6" s="165"/>
      <c r="P6" s="165"/>
      <c r="Q6" s="166"/>
      <c r="R6" s="132"/>
    </row>
    <row r="7" spans="1:18" ht="113.25" customHeight="1" x14ac:dyDescent="0.25">
      <c r="A7" s="5" t="s">
        <v>35</v>
      </c>
      <c r="B7" s="134" t="s">
        <v>25</v>
      </c>
      <c r="C7" s="6" t="s">
        <v>14</v>
      </c>
      <c r="D7" s="135">
        <v>0</v>
      </c>
      <c r="E7" s="135">
        <v>0</v>
      </c>
      <c r="F7" s="160">
        <f>E7-D7</f>
        <v>0</v>
      </c>
      <c r="G7" s="135"/>
      <c r="H7" s="135">
        <v>0</v>
      </c>
      <c r="I7" s="135">
        <v>0</v>
      </c>
      <c r="J7" s="160">
        <f>I7-H7</f>
        <v>0</v>
      </c>
      <c r="K7" s="135"/>
      <c r="L7" s="135">
        <v>0</v>
      </c>
      <c r="M7" s="214">
        <f>M8/M9*100</f>
        <v>26.36363636363636</v>
      </c>
      <c r="N7" s="160">
        <f>M7-L7</f>
        <v>26.36363636363636</v>
      </c>
      <c r="O7" s="135"/>
      <c r="P7" s="135">
        <v>0</v>
      </c>
      <c r="Q7" s="135">
        <v>0</v>
      </c>
      <c r="R7" s="132"/>
    </row>
    <row r="8" spans="1:18" ht="66.75" customHeight="1" x14ac:dyDescent="0.25">
      <c r="A8" s="27" t="s">
        <v>13</v>
      </c>
      <c r="B8" s="136" t="s">
        <v>42</v>
      </c>
      <c r="C8" s="28" t="s">
        <v>31</v>
      </c>
      <c r="D8" s="19">
        <v>0</v>
      </c>
      <c r="E8" s="19">
        <v>0</v>
      </c>
      <c r="F8" s="17">
        <f>E8-D8</f>
        <v>0</v>
      </c>
      <c r="G8" s="19"/>
      <c r="H8" s="19">
        <v>0</v>
      </c>
      <c r="I8" s="19">
        <v>0</v>
      </c>
      <c r="J8" s="17">
        <f>I8-H8</f>
        <v>0</v>
      </c>
      <c r="K8" s="19"/>
      <c r="L8" s="19">
        <v>0</v>
      </c>
      <c r="M8" s="215">
        <v>29</v>
      </c>
      <c r="N8" s="17">
        <f>M8-L8</f>
        <v>29</v>
      </c>
      <c r="O8" s="17"/>
      <c r="P8" s="17">
        <v>0</v>
      </c>
      <c r="Q8" s="17">
        <v>0</v>
      </c>
      <c r="R8" s="132"/>
    </row>
    <row r="9" spans="1:18" ht="17.25" customHeight="1" x14ac:dyDescent="0.25">
      <c r="A9" s="29" t="s">
        <v>15</v>
      </c>
      <c r="B9" s="137" t="s">
        <v>30</v>
      </c>
      <c r="C9" s="30" t="s">
        <v>31</v>
      </c>
      <c r="D9" s="17">
        <v>0</v>
      </c>
      <c r="E9" s="17">
        <v>0</v>
      </c>
      <c r="F9" s="17">
        <f t="shared" ref="F9:F11" si="0">E9-D9</f>
        <v>0</v>
      </c>
      <c r="G9" s="17"/>
      <c r="H9" s="17">
        <v>0</v>
      </c>
      <c r="I9" s="17">
        <v>0</v>
      </c>
      <c r="J9" s="17">
        <f t="shared" ref="J9:J11" si="1">I9-H9</f>
        <v>0</v>
      </c>
      <c r="K9" s="17"/>
      <c r="L9" s="17">
        <v>0</v>
      </c>
      <c r="M9" s="216">
        <v>110</v>
      </c>
      <c r="N9" s="17">
        <f t="shared" ref="N9:N11" si="2">M9-L9</f>
        <v>110</v>
      </c>
      <c r="O9" s="138"/>
      <c r="P9" s="138">
        <v>0</v>
      </c>
      <c r="Q9" s="138">
        <v>0</v>
      </c>
      <c r="R9" s="132"/>
    </row>
    <row r="10" spans="1:18" ht="111.75" customHeight="1" x14ac:dyDescent="0.25">
      <c r="A10" s="9" t="s">
        <v>32</v>
      </c>
      <c r="B10" s="139" t="s">
        <v>26</v>
      </c>
      <c r="C10" s="10" t="s">
        <v>14</v>
      </c>
      <c r="D10" s="135">
        <f>D11/D12*100</f>
        <v>36.666666666666664</v>
      </c>
      <c r="E10" s="135">
        <v>42.5</v>
      </c>
      <c r="F10" s="17">
        <f t="shared" si="0"/>
        <v>5.8333333333333357</v>
      </c>
      <c r="G10" s="135"/>
      <c r="H10" s="135">
        <f>H11/H12*100</f>
        <v>36.666666666666664</v>
      </c>
      <c r="I10" s="135">
        <f>I11/I12*100</f>
        <v>36.666666666666664</v>
      </c>
      <c r="J10" s="17">
        <f t="shared" si="1"/>
        <v>0</v>
      </c>
      <c r="K10" s="135"/>
      <c r="L10" s="135">
        <f>L11/L12*100</f>
        <v>36.666666666666664</v>
      </c>
      <c r="M10" s="214">
        <f>M11/M12*100</f>
        <v>0</v>
      </c>
      <c r="N10" s="17">
        <f t="shared" si="2"/>
        <v>-36.666666666666664</v>
      </c>
      <c r="O10" s="135"/>
      <c r="P10" s="135">
        <f>P11/P12*100</f>
        <v>36.666666666666664</v>
      </c>
      <c r="Q10" s="135">
        <f>Q11/Q12*100</f>
        <v>36.666666666666664</v>
      </c>
      <c r="R10" s="132"/>
    </row>
    <row r="11" spans="1:18" ht="68.25" customHeight="1" x14ac:dyDescent="0.25">
      <c r="A11" s="9" t="s">
        <v>17</v>
      </c>
      <c r="B11" s="140" t="s">
        <v>42</v>
      </c>
      <c r="C11" s="28" t="s">
        <v>31</v>
      </c>
      <c r="D11" s="155">
        <v>44</v>
      </c>
      <c r="E11" s="156">
        <v>51</v>
      </c>
      <c r="F11" s="17">
        <f t="shared" si="0"/>
        <v>7</v>
      </c>
      <c r="G11" s="20"/>
      <c r="H11" s="20">
        <v>44</v>
      </c>
      <c r="I11" s="156">
        <v>44</v>
      </c>
      <c r="J11" s="17">
        <f t="shared" si="1"/>
        <v>0</v>
      </c>
      <c r="K11" s="20"/>
      <c r="L11" s="20">
        <v>44</v>
      </c>
      <c r="M11" s="156">
        <v>0</v>
      </c>
      <c r="N11" s="17">
        <f t="shared" si="2"/>
        <v>-44</v>
      </c>
      <c r="O11" s="17"/>
      <c r="P11" s="17">
        <v>44</v>
      </c>
      <c r="Q11" s="17">
        <v>44</v>
      </c>
      <c r="R11" s="132"/>
    </row>
    <row r="12" spans="1:18" ht="21" customHeight="1" x14ac:dyDescent="0.25">
      <c r="A12" s="11" t="s">
        <v>33</v>
      </c>
      <c r="B12" s="141" t="s">
        <v>30</v>
      </c>
      <c r="C12" s="23" t="s">
        <v>31</v>
      </c>
      <c r="D12" s="157">
        <v>120</v>
      </c>
      <c r="E12" s="157">
        <v>120</v>
      </c>
      <c r="F12" s="21">
        <f>E12-D12</f>
        <v>0</v>
      </c>
      <c r="G12" s="21"/>
      <c r="H12" s="21">
        <v>120</v>
      </c>
      <c r="I12" s="157">
        <v>120</v>
      </c>
      <c r="J12" s="21">
        <f>I12-H12</f>
        <v>0</v>
      </c>
      <c r="K12" s="21"/>
      <c r="L12" s="21">
        <v>120</v>
      </c>
      <c r="M12" s="157">
        <v>115</v>
      </c>
      <c r="N12" s="21">
        <f>M12-L12</f>
        <v>-5</v>
      </c>
      <c r="O12" s="22"/>
      <c r="P12" s="22">
        <v>120</v>
      </c>
      <c r="Q12" s="22">
        <v>120</v>
      </c>
      <c r="R12" s="132"/>
    </row>
    <row r="13" spans="1:18" ht="17.25" customHeight="1" x14ac:dyDescent="0.25">
      <c r="A13" s="7" t="s">
        <v>38</v>
      </c>
      <c r="B13" s="259" t="s">
        <v>16</v>
      </c>
      <c r="C13" s="260"/>
      <c r="D13" s="260"/>
      <c r="E13" s="260"/>
      <c r="F13" s="260"/>
      <c r="G13" s="261"/>
      <c r="H13" s="172"/>
      <c r="I13" s="167"/>
      <c r="J13" s="167"/>
      <c r="K13" s="167"/>
      <c r="L13" s="172"/>
      <c r="M13" s="167"/>
      <c r="N13" s="167"/>
      <c r="O13" s="167"/>
      <c r="P13" s="167"/>
      <c r="Q13" s="168"/>
      <c r="R13" s="132"/>
    </row>
    <row r="14" spans="1:18" ht="48.75" customHeight="1" x14ac:dyDescent="0.25">
      <c r="A14" s="8" t="s">
        <v>35</v>
      </c>
      <c r="B14" s="139" t="s">
        <v>47</v>
      </c>
      <c r="C14" s="44" t="s">
        <v>18</v>
      </c>
      <c r="D14" s="142">
        <f>D15/D16</f>
        <v>7.4947173798203908</v>
      </c>
      <c r="E14" s="142">
        <v>3.8</v>
      </c>
      <c r="F14" s="142">
        <f>E14-D14</f>
        <v>-3.6947173798203909</v>
      </c>
      <c r="G14" s="142"/>
      <c r="H14" s="173">
        <f>H15/H16</f>
        <v>7.4947173798203908</v>
      </c>
      <c r="I14" s="173">
        <f>I15/I16</f>
        <v>7.4947173798203908</v>
      </c>
      <c r="J14" s="142">
        <f>I14-H14</f>
        <v>0</v>
      </c>
      <c r="K14" s="142"/>
      <c r="L14" s="173">
        <f>L15/L16</f>
        <v>7.4947173798203908</v>
      </c>
      <c r="M14" s="217">
        <f>M15/M16</f>
        <v>0.49524564183835179</v>
      </c>
      <c r="N14" s="142">
        <f>M14-L14</f>
        <v>-6.9994717379820388</v>
      </c>
      <c r="O14" s="142"/>
      <c r="P14" s="142">
        <f>P15/P16</f>
        <v>7.4947173798203908</v>
      </c>
      <c r="Q14" s="142">
        <f>Q15/Q16</f>
        <v>7.4947173798203908</v>
      </c>
      <c r="R14" s="132"/>
    </row>
    <row r="15" spans="1:18" ht="239.25" customHeight="1" x14ac:dyDescent="0.25">
      <c r="A15" s="9" t="s">
        <v>13</v>
      </c>
      <c r="B15" s="139" t="s">
        <v>43</v>
      </c>
      <c r="C15" s="28" t="s">
        <v>31</v>
      </c>
      <c r="D15" s="158">
        <v>227</v>
      </c>
      <c r="E15" s="159">
        <v>115</v>
      </c>
      <c r="F15" s="24">
        <f>E15-D15</f>
        <v>-112</v>
      </c>
      <c r="G15" s="24"/>
      <c r="H15" s="174">
        <v>227</v>
      </c>
      <c r="I15" s="159">
        <v>227</v>
      </c>
      <c r="J15" s="24">
        <f>I15-H15</f>
        <v>0</v>
      </c>
      <c r="K15" s="24"/>
      <c r="L15" s="174">
        <v>227</v>
      </c>
      <c r="M15" s="159">
        <v>15</v>
      </c>
      <c r="N15" s="24">
        <f>M15-L15</f>
        <v>-212</v>
      </c>
      <c r="O15" s="10"/>
      <c r="P15" s="10">
        <v>227</v>
      </c>
      <c r="Q15" s="10">
        <v>227</v>
      </c>
      <c r="R15" s="132"/>
    </row>
    <row r="16" spans="1:18" ht="19.5" customHeight="1" x14ac:dyDescent="0.25">
      <c r="A16" s="16" t="s">
        <v>15</v>
      </c>
      <c r="B16" s="139" t="s">
        <v>34</v>
      </c>
      <c r="C16" s="23" t="s">
        <v>36</v>
      </c>
      <c r="D16" s="12">
        <v>30.288</v>
      </c>
      <c r="E16" s="12">
        <v>30.288</v>
      </c>
      <c r="F16" s="12">
        <f>E16-D16</f>
        <v>0</v>
      </c>
      <c r="G16" s="12"/>
      <c r="H16" s="175">
        <v>30.288</v>
      </c>
      <c r="I16" s="12">
        <v>30.288</v>
      </c>
      <c r="J16" s="12">
        <f>I16-H16</f>
        <v>0</v>
      </c>
      <c r="K16" s="12"/>
      <c r="L16" s="175">
        <v>30.288</v>
      </c>
      <c r="M16" s="218">
        <v>30.288</v>
      </c>
      <c r="N16" s="12">
        <f>M16-L16</f>
        <v>0</v>
      </c>
      <c r="O16" s="12"/>
      <c r="P16" s="12">
        <v>30.288</v>
      </c>
      <c r="Q16" s="12">
        <v>30.288</v>
      </c>
      <c r="R16" s="132"/>
    </row>
    <row r="17" spans="1:18" ht="34.5" customHeight="1" x14ac:dyDescent="0.25">
      <c r="A17" s="25" t="s">
        <v>39</v>
      </c>
      <c r="B17" s="262" t="s">
        <v>27</v>
      </c>
      <c r="C17" s="263"/>
      <c r="D17" s="263"/>
      <c r="E17" s="263"/>
      <c r="F17" s="263"/>
      <c r="G17" s="264"/>
      <c r="H17" s="176"/>
      <c r="I17" s="169"/>
      <c r="J17" s="169"/>
      <c r="K17" s="169"/>
      <c r="L17" s="176"/>
      <c r="M17" s="169"/>
      <c r="N17" s="169"/>
      <c r="O17" s="169"/>
      <c r="P17" s="169"/>
      <c r="Q17" s="170"/>
      <c r="R17" s="132"/>
    </row>
    <row r="18" spans="1:18" ht="34.5" customHeight="1" x14ac:dyDescent="0.25">
      <c r="A18" s="5" t="s">
        <v>35</v>
      </c>
      <c r="B18" s="139" t="s">
        <v>28</v>
      </c>
      <c r="C18" s="6" t="s">
        <v>29</v>
      </c>
      <c r="D18" s="143">
        <v>7.545448624218748E-2</v>
      </c>
      <c r="E18" s="143">
        <f>E19/E20</f>
        <v>7.0305186176508661E-2</v>
      </c>
      <c r="F18" s="142">
        <f>E18-D18</f>
        <v>-5.149300065678819E-3</v>
      </c>
      <c r="G18" s="143"/>
      <c r="H18" s="177">
        <v>7.4202229406249987E-2</v>
      </c>
      <c r="I18" s="143">
        <f>I19/I20</f>
        <v>6.0527499441392643E-2</v>
      </c>
      <c r="J18" s="142">
        <f>I18-H18</f>
        <v>-1.3674729964857343E-2</v>
      </c>
      <c r="K18" s="143"/>
      <c r="L18" s="177">
        <v>7.4572827630468755E-2</v>
      </c>
      <c r="M18" s="143">
        <f>M19/M20</f>
        <v>6.8444661256930731E-2</v>
      </c>
      <c r="N18" s="142">
        <f>M18-L18</f>
        <v>-6.1281663735380243E-3</v>
      </c>
      <c r="O18" s="144"/>
      <c r="P18" s="144">
        <v>7.4326106249999996E-2</v>
      </c>
      <c r="Q18" s="144">
        <v>7.4326106249999996E-2</v>
      </c>
      <c r="R18" s="132"/>
    </row>
    <row r="19" spans="1:18" ht="34.5" customHeight="1" x14ac:dyDescent="0.25">
      <c r="A19" s="9" t="s">
        <v>13</v>
      </c>
      <c r="B19" s="139" t="s">
        <v>44</v>
      </c>
      <c r="C19" s="31" t="s">
        <v>46</v>
      </c>
      <c r="D19" s="18">
        <v>28.672797352499998</v>
      </c>
      <c r="E19" s="18">
        <v>22.2743</v>
      </c>
      <c r="F19" s="161">
        <f>E19-D19</f>
        <v>-6.398497352499998</v>
      </c>
      <c r="G19" s="18"/>
      <c r="H19" s="43">
        <v>24.951248931964102</v>
      </c>
      <c r="I19" s="186">
        <f>[1]РАСЧЕТ!Q33/1000</f>
        <v>20.858199999999997</v>
      </c>
      <c r="J19" s="161">
        <f>I19-H19</f>
        <v>-4.0930489319641055</v>
      </c>
      <c r="K19" s="18" t="s">
        <v>153</v>
      </c>
      <c r="L19" s="43">
        <v>25.258331270950418</v>
      </c>
      <c r="M19" s="18">
        <v>23.01</v>
      </c>
      <c r="N19" s="161">
        <f>M19-L19</f>
        <v>-2.2483312709504162</v>
      </c>
      <c r="O19" s="43"/>
      <c r="P19" s="43">
        <v>24.992903771583407</v>
      </c>
      <c r="Q19" s="43">
        <v>24.992903771583407</v>
      </c>
      <c r="R19" s="132"/>
    </row>
    <row r="20" spans="1:18" ht="22.5" customHeight="1" x14ac:dyDescent="0.25">
      <c r="A20" s="11" t="s">
        <v>15</v>
      </c>
      <c r="B20" s="145" t="s">
        <v>45</v>
      </c>
      <c r="C20" s="32" t="s">
        <v>41</v>
      </c>
      <c r="D20" s="26">
        <v>380</v>
      </c>
      <c r="E20" s="26">
        <v>316.82299999999998</v>
      </c>
      <c r="F20" s="26">
        <f>E20-D20</f>
        <v>-63.177000000000021</v>
      </c>
      <c r="G20" s="26"/>
      <c r="H20" s="146">
        <v>336.26009799999997</v>
      </c>
      <c r="I20" s="26">
        <v>344.60700000000003</v>
      </c>
      <c r="J20" s="26">
        <f>I20-H20</f>
        <v>8.3469020000000569</v>
      </c>
      <c r="K20" s="26"/>
      <c r="L20" s="146">
        <v>338.70690000000002</v>
      </c>
      <c r="M20" s="26">
        <v>336.18400000000003</v>
      </c>
      <c r="N20" s="26">
        <f>M20-L20</f>
        <v>-2.5228999999999928</v>
      </c>
      <c r="O20" s="146"/>
      <c r="P20" s="146">
        <v>336.26009799999997</v>
      </c>
      <c r="Q20" s="146">
        <v>336.26009799999997</v>
      </c>
      <c r="R20" s="132"/>
    </row>
    <row r="21" spans="1:18" ht="21" customHeight="1" x14ac:dyDescent="0.25"/>
  </sheetData>
  <mergeCells count="16">
    <mergeCell ref="B17:G17"/>
    <mergeCell ref="A1:Q1"/>
    <mergeCell ref="D3:E3"/>
    <mergeCell ref="C2:C4"/>
    <mergeCell ref="B2:B4"/>
    <mergeCell ref="A2:A4"/>
    <mergeCell ref="J3:J4"/>
    <mergeCell ref="K3:K4"/>
    <mergeCell ref="H3:I3"/>
    <mergeCell ref="D2:O2"/>
    <mergeCell ref="L3:M3"/>
    <mergeCell ref="N3:N4"/>
    <mergeCell ref="O3:O4"/>
    <mergeCell ref="F3:F4"/>
    <mergeCell ref="G3:G4"/>
    <mergeCell ref="B13:G13"/>
  </mergeCells>
  <printOptions horizontalCentered="1"/>
  <pageMargins left="0.35" right="0.39370078740157483" top="0.39370078740157483" bottom="0.39370078740157483" header="0" footer="0"/>
  <pageSetup paperSize="9" scale="61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раздел 5</vt:lpstr>
      <vt:lpstr>'раздел 2'!Область_печати</vt:lpstr>
      <vt:lpstr>'раздел 4'!Область_печати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2021-05-25T06:21:44Z</cp:lastPrinted>
  <dcterms:created xsi:type="dcterms:W3CDTF">1996-10-08T23:32:33Z</dcterms:created>
  <dcterms:modified xsi:type="dcterms:W3CDTF">2022-06-02T04:18:21Z</dcterms:modified>
</cp:coreProperties>
</file>