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5" yWindow="195" windowWidth="14445" windowHeight="11370" tabRatio="908" activeTab="2"/>
  </bookViews>
  <sheets>
    <sheet name="раздел 1" sheetId="18" r:id="rId1"/>
    <sheet name="раздел 2" sheetId="19" r:id="rId2"/>
    <sheet name="раздел 3" sheetId="13" r:id="rId3"/>
  </sheets>
  <externalReferences>
    <externalReference r:id="rId4"/>
  </externalReferences>
  <definedNames>
    <definedName name="_xlnm.Print_Area" localSheetId="2">'раздел 3'!#REF!</definedName>
  </definedNames>
  <calcPr calcId="145621"/>
</workbook>
</file>

<file path=xl/calcChain.xml><?xml version="1.0" encoding="utf-8"?>
<calcChain xmlns="http://schemas.openxmlformats.org/spreadsheetml/2006/main">
  <c r="K17" i="19" l="1"/>
  <c r="S32" i="19" l="1"/>
  <c r="S30" i="19" s="1"/>
  <c r="S29" i="19"/>
  <c r="S27" i="19" s="1"/>
  <c r="S26" i="19"/>
  <c r="S24" i="19" s="1"/>
  <c r="S21" i="19"/>
  <c r="S17" i="19"/>
  <c r="S14" i="19" s="1"/>
  <c r="S10" i="19"/>
  <c r="S9" i="19" s="1"/>
  <c r="S8" i="19" s="1"/>
  <c r="O32" i="19"/>
  <c r="O30" i="19" s="1"/>
  <c r="O29" i="19"/>
  <c r="O27" i="19" s="1"/>
  <c r="O26" i="19"/>
  <c r="O24" i="19" s="1"/>
  <c r="O21" i="19"/>
  <c r="O17" i="19"/>
  <c r="O14" i="19" s="1"/>
  <c r="O10" i="19"/>
  <c r="O9" i="19" s="1"/>
  <c r="O8" i="19" s="1"/>
  <c r="K32" i="19"/>
  <c r="K30" i="19" s="1"/>
  <c r="K29" i="19"/>
  <c r="K27" i="19" s="1"/>
  <c r="K26" i="19"/>
  <c r="K24" i="19" s="1"/>
  <c r="K21" i="19"/>
  <c r="K14" i="19"/>
  <c r="K10" i="19"/>
  <c r="K9" i="19" s="1"/>
  <c r="K8" i="19" s="1"/>
  <c r="G32" i="19"/>
  <c r="G29" i="19"/>
  <c r="G26" i="19"/>
  <c r="G17" i="19"/>
  <c r="G10" i="19"/>
  <c r="G30" i="19"/>
  <c r="D29" i="19"/>
  <c r="D23" i="19"/>
  <c r="K20" i="19" l="1"/>
  <c r="S20" i="19"/>
  <c r="S18" i="19"/>
  <c r="O20" i="19"/>
  <c r="K19" i="19"/>
  <c r="O18" i="19"/>
  <c r="K18" i="19"/>
  <c r="S19" i="19" l="1"/>
  <c r="O19" i="19"/>
  <c r="M24" i="19" l="1"/>
  <c r="N24" i="19"/>
  <c r="G27" i="19" l="1"/>
  <c r="L9" i="19"/>
  <c r="L8" i="19" s="1"/>
  <c r="B6" i="13"/>
  <c r="C6" i="13"/>
  <c r="D6" i="13"/>
  <c r="E6" i="13" s="1"/>
  <c r="F6" i="13" s="1"/>
  <c r="G6" i="13" s="1"/>
  <c r="H6" i="13" s="1"/>
  <c r="I6" i="13" s="1"/>
  <c r="J6" i="13" s="1"/>
  <c r="K6" i="13" s="1"/>
  <c r="L6" i="13" s="1"/>
  <c r="M6" i="13" s="1"/>
  <c r="R30" i="19"/>
  <c r="Q30" i="19"/>
  <c r="P30" i="19"/>
  <c r="N30" i="19"/>
  <c r="M30" i="19"/>
  <c r="L30" i="19"/>
  <c r="J30" i="19"/>
  <c r="I30" i="19"/>
  <c r="H30" i="19"/>
  <c r="F30" i="19"/>
  <c r="E30" i="19"/>
  <c r="D30" i="19"/>
  <c r="R27" i="19"/>
  <c r="Q27" i="19"/>
  <c r="P27" i="19"/>
  <c r="N27" i="19"/>
  <c r="M27" i="19"/>
  <c r="L27" i="19"/>
  <c r="J27" i="19"/>
  <c r="I27" i="19"/>
  <c r="H27" i="19"/>
  <c r="F27" i="19"/>
  <c r="E27" i="19"/>
  <c r="D27" i="19"/>
  <c r="R24" i="19"/>
  <c r="R20" i="19" s="1"/>
  <c r="Q24" i="19"/>
  <c r="Q20" i="19" s="1"/>
  <c r="P24" i="19"/>
  <c r="P20" i="19" s="1"/>
  <c r="L24" i="19"/>
  <c r="J24" i="19"/>
  <c r="I24" i="19"/>
  <c r="H24" i="19"/>
  <c r="H20" i="19" s="1"/>
  <c r="G24" i="19"/>
  <c r="F24" i="19"/>
  <c r="E24" i="19"/>
  <c r="E20" i="19" s="1"/>
  <c r="D24" i="19"/>
  <c r="R21" i="19"/>
  <c r="Q21" i="19"/>
  <c r="P21" i="19"/>
  <c r="N21" i="19"/>
  <c r="N20" i="19" s="1"/>
  <c r="M21" i="19"/>
  <c r="M20" i="19" s="1"/>
  <c r="L21" i="19"/>
  <c r="J21" i="19"/>
  <c r="I21" i="19"/>
  <c r="I20" i="19" s="1"/>
  <c r="H21" i="19"/>
  <c r="G21" i="19"/>
  <c r="F21" i="19"/>
  <c r="E21" i="19"/>
  <c r="D21" i="19"/>
  <c r="R14" i="19"/>
  <c r="Q14" i="19"/>
  <c r="P14" i="19"/>
  <c r="N14" i="19"/>
  <c r="M14" i="19"/>
  <c r="L14" i="19"/>
  <c r="J14" i="19"/>
  <c r="I14" i="19"/>
  <c r="H14" i="19"/>
  <c r="F14" i="19"/>
  <c r="E14" i="19"/>
  <c r="D14" i="19"/>
  <c r="R9" i="19"/>
  <c r="R8" i="19" s="1"/>
  <c r="Q9" i="19"/>
  <c r="Q8" i="19" s="1"/>
  <c r="P9" i="19"/>
  <c r="P8" i="19" s="1"/>
  <c r="N9" i="19"/>
  <c r="N8" i="19" s="1"/>
  <c r="M9" i="19"/>
  <c r="M8" i="19" s="1"/>
  <c r="J9" i="19"/>
  <c r="J8" i="19" s="1"/>
  <c r="I9" i="19"/>
  <c r="I8" i="19" s="1"/>
  <c r="H9" i="19"/>
  <c r="H8" i="19" s="1"/>
  <c r="G9" i="19"/>
  <c r="G8" i="19" s="1"/>
  <c r="F9" i="19"/>
  <c r="F8" i="19" s="1"/>
  <c r="E9" i="19"/>
  <c r="E8" i="19" s="1"/>
  <c r="D9" i="19"/>
  <c r="D8" i="19" s="1"/>
  <c r="B7" i="19"/>
  <c r="C7" i="19"/>
  <c r="D7" i="19" s="1"/>
  <c r="E7" i="19" s="1"/>
  <c r="F7" i="19" s="1"/>
  <c r="G7" i="19" s="1"/>
  <c r="H7" i="19" s="1"/>
  <c r="I7" i="19" s="1"/>
  <c r="J7" i="19" s="1"/>
  <c r="K7" i="19" s="1"/>
  <c r="L7" i="19" s="1"/>
  <c r="M7" i="19" s="1"/>
  <c r="N7" i="19" s="1"/>
  <c r="O7" i="19" s="1"/>
  <c r="P7" i="19" s="1"/>
  <c r="Q7" i="19" s="1"/>
  <c r="R7" i="19" s="1"/>
  <c r="S7" i="19" s="1"/>
  <c r="G20" i="19" l="1"/>
  <c r="M18" i="19"/>
  <c r="I18" i="19"/>
  <c r="D20" i="19"/>
  <c r="E18" i="19"/>
  <c r="R18" i="19"/>
  <c r="J18" i="19"/>
  <c r="I19" i="19"/>
  <c r="J20" i="19"/>
  <c r="G19" i="19"/>
  <c r="N18" i="19"/>
  <c r="L18" i="19"/>
  <c r="F18" i="19"/>
  <c r="P18" i="19"/>
  <c r="P19" i="19"/>
  <c r="L20" i="19"/>
  <c r="L19" i="19"/>
  <c r="Q18" i="19"/>
  <c r="R19" i="19"/>
  <c r="M19" i="19"/>
  <c r="Q19" i="19"/>
  <c r="N19" i="19"/>
  <c r="H18" i="19"/>
  <c r="H19" i="19"/>
  <c r="J19" i="19"/>
  <c r="D18" i="19"/>
  <c r="E19" i="19"/>
  <c r="F20" i="19"/>
  <c r="F19" i="19" s="1"/>
  <c r="G14" i="19"/>
  <c r="D19" i="19" l="1"/>
  <c r="G18" i="19"/>
</calcChain>
</file>

<file path=xl/sharedStrings.xml><?xml version="1.0" encoding="utf-8"?>
<sst xmlns="http://schemas.openxmlformats.org/spreadsheetml/2006/main" count="135" uniqueCount="76">
  <si>
    <t>1.</t>
  </si>
  <si>
    <t>2.</t>
  </si>
  <si>
    <t>№              п/п</t>
  </si>
  <si>
    <t>Единица измерения</t>
  </si>
  <si>
    <t>Величина показателя</t>
  </si>
  <si>
    <t>тыс. руб.</t>
  </si>
  <si>
    <t>Наименование показателя</t>
  </si>
  <si>
    <t>Участок с.Лорино</t>
  </si>
  <si>
    <t>Участок с.Нешкан</t>
  </si>
  <si>
    <t>Участок с.Уэлен</t>
  </si>
  <si>
    <t>Участок с.Энурмино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</si>
  <si>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</si>
  <si>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</si>
  <si>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</si>
  <si>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</si>
  <si>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</si>
  <si>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</si>
  <si>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</si>
  <si>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МУП "Айсберг"</t>
  </si>
  <si>
    <t>куб.м</t>
  </si>
  <si>
    <t>3.</t>
  </si>
  <si>
    <t>4.</t>
  </si>
  <si>
    <t>Объем финансовых потребностей</t>
  </si>
  <si>
    <t>ОТЧЕТ ОБ ИСПОЛНЕНИИ ПРОИЗВОДСТВЕННОЙ ПРОГРАММЫ</t>
  </si>
  <si>
    <t>Раздел 2. Баланс водоснабжения (подвоз воды)</t>
  </si>
  <si>
    <t>№ п/п</t>
  </si>
  <si>
    <t>Показатели производственной деятельности</t>
  </si>
  <si>
    <t>план</t>
  </si>
  <si>
    <t>факт</t>
  </si>
  <si>
    <t>год</t>
  </si>
  <si>
    <t>1 полугодие</t>
  </si>
  <si>
    <t>2 полугодие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</si>
  <si>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</si>
  <si>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</si>
  <si>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</si>
  <si>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</si>
  <si>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</si>
  <si>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</si>
  <si>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</si>
  <si>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</si>
  <si>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</si>
  <si>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</si>
  <si>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</si>
  <si>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</si>
  <si>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</si>
  <si>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</si>
  <si>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</si>
  <si>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</si>
  <si>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</si>
  <si>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</si>
  <si>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</si>
  <si>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</si>
  <si>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</si>
  <si>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</si>
  <si>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</si>
  <si>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</si>
  <si>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</si>
  <si>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</si>
  <si>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</si>
  <si>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</si>
  <si>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</si>
  <si>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участок с.Лорино</t>
  </si>
  <si>
    <t>участок с.Нешкан</t>
  </si>
  <si>
    <t>участок с.Уэлен</t>
  </si>
  <si>
    <t>участок с.Энурмино</t>
  </si>
  <si>
    <t>ПЛАН</t>
  </si>
  <si>
    <t>ФАКТ</t>
  </si>
  <si>
    <t>Раздел 3. Объем финансовых потребностей для реализации производственной программы</t>
  </si>
  <si>
    <t>689300, Чукотский автономный округ, с. Лаврентия, ул. Дежнева, д.48</t>
  </si>
  <si>
    <t>в сфере холодного водоснабжения (подвоз воды) за 2019 год</t>
  </si>
  <si>
    <t>2019 год</t>
  </si>
  <si>
    <t>Заполняем зеленые ячейки</t>
  </si>
  <si>
    <t>(ФИО, подпись)</t>
  </si>
  <si>
    <t>(должность)</t>
  </si>
  <si>
    <t>Директор МУП "Айсберг"</t>
  </si>
  <si>
    <t>Д.А.Макаренко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</si>
</sst>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.00_р_._-;\-* #,##0.00_р_._-;_-* \-??_р_._-;_-@_-"/>
    <numFmt numFmtId="167" formatCode="_-* #,##0.0\ _₽_-;\-* #,##0.0\ _₽_-;_-* &quot;-&quot;??\ _₽_-;_-@_-"/>
    <numFmt numFmtId="168" formatCode="#,##0.0"/>
    <numFmt numFmtId="169" formatCode="_-* #,##0.0_р_._-;\-* #,##0.0_р_._-;_-* &quot;-&quot;?_р_._-;_-@_-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8" fillId="0" borderId="0"/>
    <xf numFmtId="0" fontId="17" fillId="0" borderId="0"/>
    <xf numFmtId="0" fontId="5" fillId="0" borderId="0"/>
    <xf numFmtId="0" fontId="19" fillId="0" borderId="0"/>
    <xf numFmtId="0" fontId="10" fillId="0" borderId="0"/>
    <xf numFmtId="0" fontId="4" fillId="0" borderId="0"/>
    <xf numFmtId="0" fontId="4" fillId="0" borderId="0"/>
    <xf numFmtId="43" fontId="17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4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164" fontId="10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</cellStyleXfs>
  <cellXfs count="130">
    <xf numFmtId="0" fontId="0" fillId="0" borderId="0" xfId="0"/>
    <xf numFmtId="0" fontId="2" fillId="0" borderId="0" xfId="0" applyFont="1"/>
    <xf numFmtId="0" fontId="2" fillId="0" borderId="1" xfId="3" applyFont="1" applyBorder="1" applyAlignment="1">
      <alignment horizontal="left" vertical="center" wrapText="1"/>
    </xf>
    <xf numFmtId="0" fontId="11" fillId="0" borderId="0" xfId="6" applyFont="1"/>
    <xf numFmtId="0" fontId="7" fillId="0" borderId="1" xfId="6" applyFont="1" applyBorder="1" applyAlignment="1">
      <alignment horizontal="left" vertical="center" wrapText="1"/>
    </xf>
    <xf numFmtId="0" fontId="2" fillId="0" borderId="1" xfId="3" applyFont="1" applyBorder="1" applyAlignment="1">
      <alignment horizontal="left" vertical="center"/>
    </xf>
    <xf numFmtId="0" fontId="7" fillId="0" borderId="0" xfId="6" applyFont="1"/>
    <xf numFmtId="0" fontId="7" fillId="0" borderId="0" xfId="6" applyFont="1" applyBorder="1" applyAlignment="1">
      <alignment horizontal="left" vertical="center" wrapText="1"/>
    </xf>
    <xf numFmtId="0" fontId="2" fillId="0" borderId="0" xfId="3" applyFont="1" applyBorder="1" applyAlignment="1">
      <alignment horizontal="left" vertical="center"/>
    </xf>
    <xf numFmtId="0" fontId="9" fillId="0" borderId="0" xfId="6" applyFont="1"/>
    <xf numFmtId="0" fontId="2" fillId="0" borderId="0" xfId="3" applyFont="1" applyBorder="1" applyAlignment="1">
      <alignment horizontal="left"/>
    </xf>
    <xf numFmtId="0" fontId="9" fillId="0" borderId="0" xfId="6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 shrinkToFi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0" borderId="0" xfId="0" applyFont="1" applyFill="1"/>
    <xf numFmtId="0" fontId="2" fillId="0" borderId="0" xfId="0" applyFont="1" applyFill="1" applyBorder="1"/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8" fillId="0" borderId="1" xfId="3" applyFont="1" applyBorder="1" applyAlignment="1">
      <alignment horizontal="center"/>
    </xf>
    <xf numFmtId="0" fontId="24" fillId="0" borderId="2" xfId="3" applyFont="1" applyBorder="1" applyAlignment="1">
      <alignment horizontal="center"/>
    </xf>
    <xf numFmtId="0" fontId="24" fillId="2" borderId="3" xfId="3" applyFont="1" applyFill="1" applyBorder="1" applyAlignment="1">
      <alignment wrapText="1"/>
    </xf>
    <xf numFmtId="167" fontId="24" fillId="3" borderId="15" xfId="8" applyNumberFormat="1" applyFont="1" applyFill="1" applyBorder="1" applyAlignment="1">
      <alignment horizontal="center"/>
    </xf>
    <xf numFmtId="167" fontId="24" fillId="3" borderId="16" xfId="8" applyNumberFormat="1" applyFont="1" applyFill="1" applyBorder="1" applyAlignment="1">
      <alignment horizontal="center"/>
    </xf>
    <xf numFmtId="167" fontId="24" fillId="3" borderId="17" xfId="8" applyNumberFormat="1" applyFont="1" applyFill="1" applyBorder="1" applyAlignment="1">
      <alignment horizontal="center"/>
    </xf>
    <xf numFmtId="167" fontId="24" fillId="3" borderId="18" xfId="8" applyNumberFormat="1" applyFont="1" applyFill="1" applyBorder="1" applyAlignment="1">
      <alignment horizontal="center"/>
    </xf>
    <xf numFmtId="167" fontId="24" fillId="3" borderId="19" xfId="8" applyNumberFormat="1" applyFont="1" applyFill="1" applyBorder="1" applyAlignment="1">
      <alignment horizontal="center"/>
    </xf>
    <xf numFmtId="49" fontId="8" fillId="0" borderId="4" xfId="3" applyNumberFormat="1" applyFont="1" applyBorder="1" applyAlignment="1">
      <alignment horizontal="center"/>
    </xf>
    <xf numFmtId="0" fontId="8" fillId="2" borderId="5" xfId="3" applyFont="1" applyFill="1" applyBorder="1" applyAlignment="1">
      <alignment horizontal="left" wrapText="1"/>
    </xf>
    <xf numFmtId="0" fontId="8" fillId="0" borderId="4" xfId="3" applyFont="1" applyBorder="1" applyAlignment="1">
      <alignment horizontal="center"/>
    </xf>
    <xf numFmtId="167" fontId="22" fillId="3" borderId="20" xfId="8" applyNumberFormat="1" applyFont="1" applyFill="1" applyBorder="1" applyAlignment="1">
      <alignment horizontal="center"/>
    </xf>
    <xf numFmtId="167" fontId="22" fillId="3" borderId="21" xfId="8" applyNumberFormat="1" applyFont="1" applyFill="1" applyBorder="1" applyAlignment="1">
      <alignment horizontal="center"/>
    </xf>
    <xf numFmtId="167" fontId="22" fillId="3" borderId="22" xfId="8" applyNumberFormat="1" applyFont="1" applyFill="1" applyBorder="1" applyAlignment="1">
      <alignment horizontal="center"/>
    </xf>
    <xf numFmtId="167" fontId="22" fillId="3" borderId="23" xfId="8" applyNumberFormat="1" applyFont="1" applyFill="1" applyBorder="1" applyAlignment="1">
      <alignment horizontal="center"/>
    </xf>
    <xf numFmtId="49" fontId="8" fillId="0" borderId="4" xfId="3" applyNumberFormat="1" applyFont="1" applyFill="1" applyBorder="1" applyAlignment="1">
      <alignment horizontal="center"/>
    </xf>
    <xf numFmtId="0" fontId="8" fillId="0" borderId="5" xfId="3" applyFont="1" applyFill="1" applyBorder="1" applyAlignment="1">
      <alignment horizontal="left" wrapText="1"/>
    </xf>
    <xf numFmtId="0" fontId="8" fillId="0" borderId="4" xfId="3" applyFont="1" applyFill="1" applyBorder="1" applyAlignment="1">
      <alignment horizontal="center"/>
    </xf>
    <xf numFmtId="167" fontId="22" fillId="5" borderId="24" xfId="8" applyNumberFormat="1" applyFont="1" applyFill="1" applyBorder="1" applyAlignment="1">
      <alignment horizontal="center"/>
    </xf>
    <xf numFmtId="167" fontId="22" fillId="5" borderId="5" xfId="8" applyNumberFormat="1" applyFont="1" applyFill="1" applyBorder="1" applyAlignment="1">
      <alignment horizontal="center"/>
    </xf>
    <xf numFmtId="167" fontId="22" fillId="3" borderId="24" xfId="8" applyNumberFormat="1" applyFont="1" applyFill="1" applyBorder="1" applyAlignment="1">
      <alignment horizontal="center"/>
    </xf>
    <xf numFmtId="167" fontId="22" fillId="3" borderId="5" xfId="8" applyNumberFormat="1" applyFont="1" applyFill="1" applyBorder="1" applyAlignment="1">
      <alignment horizontal="center"/>
    </xf>
    <xf numFmtId="49" fontId="24" fillId="0" borderId="4" xfId="3" applyNumberFormat="1" applyFont="1" applyBorder="1" applyAlignment="1">
      <alignment horizontal="center"/>
    </xf>
    <xf numFmtId="0" fontId="24" fillId="2" borderId="5" xfId="3" applyFont="1" applyFill="1" applyBorder="1" applyAlignment="1">
      <alignment horizontal="left" wrapText="1"/>
    </xf>
    <xf numFmtId="0" fontId="24" fillId="0" borderId="4" xfId="3" applyFont="1" applyBorder="1" applyAlignment="1">
      <alignment horizontal="center"/>
    </xf>
    <xf numFmtId="167" fontId="23" fillId="3" borderId="20" xfId="8" applyNumberFormat="1" applyFont="1" applyFill="1" applyBorder="1" applyAlignment="1">
      <alignment horizontal="center"/>
    </xf>
    <xf numFmtId="167" fontId="23" fillId="3" borderId="21" xfId="8" applyNumberFormat="1" applyFont="1" applyFill="1" applyBorder="1" applyAlignment="1">
      <alignment horizontal="center"/>
    </xf>
    <xf numFmtId="167" fontId="23" fillId="3" borderId="23" xfId="8" applyNumberFormat="1" applyFont="1" applyFill="1" applyBorder="1" applyAlignment="1">
      <alignment horizontal="center"/>
    </xf>
    <xf numFmtId="0" fontId="8" fillId="0" borderId="5" xfId="0" applyFont="1" applyBorder="1" applyAlignment="1">
      <alignment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vertical="center" wrapText="1"/>
    </xf>
    <xf numFmtId="167" fontId="24" fillId="3" borderId="21" xfId="8" applyNumberFormat="1" applyFont="1" applyFill="1" applyBorder="1" applyAlignment="1">
      <alignment horizontal="center"/>
    </xf>
    <xf numFmtId="167" fontId="24" fillId="3" borderId="23" xfId="8" applyNumberFormat="1" applyFont="1" applyFill="1" applyBorder="1" applyAlignment="1">
      <alignment horizontal="center"/>
    </xf>
    <xf numFmtId="167" fontId="24" fillId="3" borderId="20" xfId="8" applyNumberFormat="1" applyFont="1" applyFill="1" applyBorder="1" applyAlignment="1">
      <alignment horizontal="center"/>
    </xf>
    <xf numFmtId="167" fontId="8" fillId="3" borderId="21" xfId="8" applyNumberFormat="1" applyFont="1" applyFill="1" applyBorder="1" applyAlignment="1">
      <alignment horizontal="center"/>
    </xf>
    <xf numFmtId="167" fontId="8" fillId="3" borderId="23" xfId="8" applyNumberFormat="1" applyFont="1" applyFill="1" applyBorder="1" applyAlignment="1">
      <alignment horizontal="center"/>
    </xf>
    <xf numFmtId="167" fontId="8" fillId="3" borderId="20" xfId="8" applyNumberFormat="1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2"/>
    </xf>
    <xf numFmtId="167" fontId="22" fillId="3" borderId="20" xfId="8" applyNumberFormat="1" applyFont="1" applyFill="1" applyBorder="1"/>
    <xf numFmtId="167" fontId="22" fillId="3" borderId="24" xfId="8" applyNumberFormat="1" applyFont="1" applyFill="1" applyBorder="1"/>
    <xf numFmtId="167" fontId="22" fillId="3" borderId="5" xfId="8" applyNumberFormat="1" applyFont="1" applyFill="1" applyBorder="1"/>
    <xf numFmtId="167" fontId="22" fillId="3" borderId="22" xfId="8" applyNumberFormat="1" applyFont="1" applyFill="1" applyBorder="1"/>
    <xf numFmtId="167" fontId="22" fillId="3" borderId="23" xfId="8" applyNumberFormat="1" applyFont="1" applyFill="1" applyBorder="1"/>
    <xf numFmtId="167" fontId="22" fillId="5" borderId="24" xfId="8" applyNumberFormat="1" applyFont="1" applyFill="1" applyBorder="1"/>
    <xf numFmtId="167" fontId="22" fillId="5" borderId="5" xfId="8" applyNumberFormat="1" applyFont="1" applyFill="1" applyBorder="1"/>
    <xf numFmtId="0" fontId="24" fillId="0" borderId="5" xfId="0" applyFont="1" applyBorder="1" applyAlignment="1">
      <alignment horizontal="left" vertical="center" wrapText="1" indent="1"/>
    </xf>
    <xf numFmtId="167" fontId="23" fillId="3" borderId="22" xfId="8" applyNumberFormat="1" applyFont="1" applyFill="1" applyBorder="1" applyAlignment="1">
      <alignment horizontal="center"/>
    </xf>
    <xf numFmtId="165" fontId="22" fillId="3" borderId="20" xfId="0" applyNumberFormat="1" applyFont="1" applyFill="1" applyBorder="1" applyAlignment="1">
      <alignment horizontal="center"/>
    </xf>
    <xf numFmtId="165" fontId="22" fillId="3" borderId="24" xfId="0" applyNumberFormat="1" applyFont="1" applyFill="1" applyBorder="1" applyAlignment="1">
      <alignment horizontal="center"/>
    </xf>
    <xf numFmtId="165" fontId="22" fillId="3" borderId="5" xfId="0" applyNumberFormat="1" applyFont="1" applyFill="1" applyBorder="1" applyAlignment="1">
      <alignment horizontal="center"/>
    </xf>
    <xf numFmtId="165" fontId="22" fillId="3" borderId="23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left" vertical="center" wrapText="1" indent="3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 indent="2"/>
    </xf>
    <xf numFmtId="0" fontId="8" fillId="0" borderId="6" xfId="3" applyFont="1" applyBorder="1" applyAlignment="1">
      <alignment horizontal="center"/>
    </xf>
    <xf numFmtId="167" fontId="22" fillId="3" borderId="25" xfId="8" applyNumberFormat="1" applyFont="1" applyFill="1" applyBorder="1" applyAlignment="1">
      <alignment horizontal="center"/>
    </xf>
    <xf numFmtId="167" fontId="22" fillId="5" borderId="26" xfId="8" applyNumberFormat="1" applyFont="1" applyFill="1" applyBorder="1"/>
    <xf numFmtId="167" fontId="22" fillId="5" borderId="7" xfId="8" applyNumberFormat="1" applyFont="1" applyFill="1" applyBorder="1"/>
    <xf numFmtId="167" fontId="22" fillId="3" borderId="27" xfId="8" applyNumberFormat="1" applyFont="1" applyFill="1" applyBorder="1" applyAlignment="1">
      <alignment horizontal="center"/>
    </xf>
    <xf numFmtId="167" fontId="22" fillId="3" borderId="28" xfId="8" applyNumberFormat="1" applyFont="1" applyFill="1" applyBorder="1" applyAlignment="1">
      <alignment horizontal="center"/>
    </xf>
    <xf numFmtId="0" fontId="8" fillId="0" borderId="0" xfId="0" applyFont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22" fillId="0" borderId="1" xfId="0" applyFont="1" applyBorder="1" applyAlignment="1">
      <alignment horizontal="center" vertical="center"/>
    </xf>
    <xf numFmtId="168" fontId="22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0" fontId="7" fillId="0" borderId="8" xfId="6" applyFont="1" applyBorder="1" applyAlignment="1">
      <alignment horizontal="right"/>
    </xf>
    <xf numFmtId="0" fontId="7" fillId="0" borderId="0" xfId="6" applyFont="1" applyAlignment="1">
      <alignment horizontal="center"/>
    </xf>
    <xf numFmtId="0" fontId="7" fillId="0" borderId="8" xfId="6" applyFont="1" applyBorder="1"/>
    <xf numFmtId="167" fontId="15" fillId="0" borderId="0" xfId="0" applyNumberFormat="1" applyFont="1"/>
    <xf numFmtId="169" fontId="15" fillId="0" borderId="0" xfId="0" applyNumberFormat="1" applyFont="1"/>
    <xf numFmtId="167" fontId="8" fillId="3" borderId="22" xfId="8" applyNumberFormat="1" applyFont="1" applyFill="1" applyBorder="1" applyAlignment="1">
      <alignment horizontal="center"/>
    </xf>
    <xf numFmtId="167" fontId="8" fillId="3" borderId="24" xfId="8" applyNumberFormat="1" applyFont="1" applyFill="1" applyBorder="1"/>
    <xf numFmtId="167" fontId="8" fillId="3" borderId="5" xfId="8" applyNumberFormat="1" applyFont="1" applyFill="1" applyBorder="1"/>
    <xf numFmtId="167" fontId="8" fillId="3" borderId="22" xfId="8" applyNumberFormat="1" applyFont="1" applyFill="1" applyBorder="1"/>
    <xf numFmtId="167" fontId="8" fillId="5" borderId="24" xfId="8" applyNumberFormat="1" applyFont="1" applyFill="1" applyBorder="1"/>
    <xf numFmtId="167" fontId="8" fillId="5" borderId="5" xfId="8" applyNumberFormat="1" applyFont="1" applyFill="1" applyBorder="1"/>
    <xf numFmtId="167" fontId="22" fillId="3" borderId="24" xfId="0" applyNumberFormat="1" applyFont="1" applyFill="1" applyBorder="1" applyAlignment="1">
      <alignment horizontal="center"/>
    </xf>
    <xf numFmtId="167" fontId="22" fillId="3" borderId="5" xfId="0" applyNumberFormat="1" applyFont="1" applyFill="1" applyBorder="1" applyAlignment="1">
      <alignment horizontal="center"/>
    </xf>
    <xf numFmtId="0" fontId="9" fillId="0" borderId="0" xfId="6" applyFont="1" applyAlignment="1">
      <alignment horizontal="center"/>
    </xf>
    <xf numFmtId="0" fontId="12" fillId="0" borderId="0" xfId="3" applyFont="1" applyAlignment="1">
      <alignment horizontal="center" wrapText="1"/>
    </xf>
    <xf numFmtId="0" fontId="2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3" fillId="0" borderId="8" xfId="3" applyFont="1" applyBorder="1" applyAlignment="1">
      <alignment horizontal="left" vertical="center" wrapText="1"/>
    </xf>
    <xf numFmtId="0" fontId="13" fillId="0" borderId="8" xfId="3" applyFont="1" applyBorder="1" applyAlignment="1">
      <alignment horizontal="left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center" wrapText="1"/>
    </xf>
  </cellXfs>
  <cellStyles count="21">
    <cellStyle name="Обычный" xfId="0" builtinId="0"/>
    <cellStyle name="Обычный 11" xfId="16"/>
    <cellStyle name="Обычный 2" xfId="1"/>
    <cellStyle name="Обычный 2 2" xfId="2"/>
    <cellStyle name="Обычный 2 2 2" xfId="20"/>
    <cellStyle name="Обычный 2 4" xfId="17"/>
    <cellStyle name="Обычный 2_ООО Тепловая компания (печора)" xfId="3"/>
    <cellStyle name="Обычный 3" xfId="4"/>
    <cellStyle name="Обычный 4" xfId="15"/>
    <cellStyle name="Обычный 5" xfId="5"/>
    <cellStyle name="Обычный_PP_PitWater" xfId="6"/>
    <cellStyle name="Процентный 2" xfId="12"/>
    <cellStyle name="Стиль 1" xfId="7"/>
    <cellStyle name="Финансовый" xfId="8" builtinId="3"/>
    <cellStyle name="Финансовый 2" xfId="9"/>
    <cellStyle name="Финансовый 2 2" xfId="19"/>
    <cellStyle name="Финансовый 2 4" xfId="18"/>
    <cellStyle name="Финансовый 3" xfId="10"/>
    <cellStyle name="Финансовый 4" xfId="11"/>
    <cellStyle name="Финансовый 5" xfId="13"/>
    <cellStyle name="Финансовый 6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19%20&#1075;&#1086;&#1076;/&#1052;&#1059;&#1055;%20&#1040;&#1081;&#1089;&#1073;&#1077;&#1088;&#1075;/&#1055;&#1055;/&#1055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 2"/>
      <sheetName val="разд 3"/>
    </sheetNames>
    <sheetDataSet>
      <sheetData sheetId="0"/>
      <sheetData sheetId="1">
        <row r="10">
          <cell r="F10">
            <v>47223.269</v>
          </cell>
        </row>
        <row r="23">
          <cell r="F23">
            <v>0</v>
          </cell>
        </row>
        <row r="29">
          <cell r="F29">
            <v>71.332999999999998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5"/>
  <sheetViews>
    <sheetView zoomScaleNormal="100" workbookViewId="0">
      <selection activeCell="B28" sqref="B28"/>
    </sheetView>
  </sheetViews>
  <sheetFormatPr defaultRowHeight="15.75" x14ac:dyDescent="0.25"/>
  <cols>
    <col min="1" max="1" width="51.28515625" style="6" customWidth="1"/>
    <col min="2" max="2" width="61.85546875" style="6" customWidth="1"/>
    <col min="3" max="3" width="7" style="6" customWidth="1"/>
    <col min="4" max="4" width="6.7109375" style="6" customWidth="1"/>
    <col min="5" max="16384" width="9.140625" style="6"/>
  </cols>
  <sheetData>
    <row r="1" spans="1:2" s="3" customFormat="1" ht="18.75" x14ac:dyDescent="0.3">
      <c r="A1" s="106" t="s">
        <v>23</v>
      </c>
      <c r="B1" s="106"/>
    </row>
    <row r="2" spans="1:2" s="3" customFormat="1" ht="18" customHeight="1" x14ac:dyDescent="0.3">
      <c r="A2" s="107" t="s">
        <v>69</v>
      </c>
      <c r="B2" s="107"/>
    </row>
    <row r="3" spans="1:2" s="3" customFormat="1" ht="18.75" x14ac:dyDescent="0.3">
      <c r="A3" s="108"/>
      <c r="B3" s="109"/>
    </row>
    <row r="4" spans="1:2" s="3" customFormat="1" ht="18.75" x14ac:dyDescent="0.3">
      <c r="A4" s="110" t="s">
        <v>11</v>
      </c>
      <c r="B4" s="110"/>
    </row>
    <row r="5" spans="1:2" ht="17.25" customHeight="1" x14ac:dyDescent="0.25">
      <c r="A5" s="4" t="s">
        <v>12</v>
      </c>
      <c r="B5" s="5" t="s">
        <v>18</v>
      </c>
    </row>
    <row r="6" spans="1:2" ht="35.25" customHeight="1" x14ac:dyDescent="0.25">
      <c r="A6" s="4" t="s">
        <v>13</v>
      </c>
      <c r="B6" s="2" t="s">
        <v>68</v>
      </c>
    </row>
    <row r="7" spans="1:2" ht="36" customHeight="1" x14ac:dyDescent="0.25">
      <c r="A7" s="4" t="s">
        <v>14</v>
      </c>
      <c r="B7" s="2" t="s">
        <v>15</v>
      </c>
    </row>
    <row r="8" spans="1:2" ht="33.75" customHeight="1" x14ac:dyDescent="0.25">
      <c r="A8" s="4" t="s">
        <v>16</v>
      </c>
      <c r="B8" s="2" t="s">
        <v>17</v>
      </c>
    </row>
    <row r="9" spans="1:2" s="9" customFormat="1" x14ac:dyDescent="0.25">
      <c r="A9" s="7"/>
      <c r="B9" s="8"/>
    </row>
    <row r="12" spans="1:2" x14ac:dyDescent="0.25">
      <c r="A12" s="95" t="s">
        <v>74</v>
      </c>
      <c r="B12" s="93" t="s">
        <v>75</v>
      </c>
    </row>
    <row r="13" spans="1:2" x14ac:dyDescent="0.25">
      <c r="A13" s="94" t="s">
        <v>73</v>
      </c>
      <c r="B13" s="94" t="s">
        <v>72</v>
      </c>
    </row>
    <row r="20" spans="1:3" x14ac:dyDescent="0.25">
      <c r="C20" s="10"/>
    </row>
    <row r="22" spans="1:3" x14ac:dyDescent="0.25">
      <c r="C22" s="11"/>
    </row>
    <row r="25" spans="1:3" s="9" customFormat="1" x14ac:dyDescent="0.25">
      <c r="A25" s="6"/>
      <c r="B25" s="6"/>
      <c r="C25" s="6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38"/>
  <sheetViews>
    <sheetView zoomScaleNormal="100" workbookViewId="0">
      <pane xSplit="2" ySplit="6" topLeftCell="O7" activePane="bottomRight" state="frozen"/>
      <selection activeCell="G33" sqref="G33"/>
      <selection pane="topRight" activeCell="G33" sqref="G33"/>
      <selection pane="bottomLeft" activeCell="G33" sqref="G33"/>
      <selection pane="bottomRight" activeCell="Q34" sqref="Q34"/>
    </sheetView>
  </sheetViews>
  <sheetFormatPr defaultColWidth="8.85546875" defaultRowHeight="15" x14ac:dyDescent="0.25"/>
  <cols>
    <col min="1" max="1" width="5.28515625" style="14" customWidth="1"/>
    <col min="2" max="2" width="37.5703125" style="14" customWidth="1"/>
    <col min="3" max="3" width="10.28515625" style="14" customWidth="1"/>
    <col min="4" max="4" width="12.42578125" style="14" customWidth="1"/>
    <col min="5" max="8" width="12.5703125" style="14" customWidth="1"/>
    <col min="9" max="11" width="11.28515625" style="14" customWidth="1"/>
    <col min="12" max="12" width="12.5703125" style="14" customWidth="1"/>
    <col min="13" max="14" width="11.28515625" style="14" customWidth="1"/>
    <col min="15" max="15" width="12.5703125" style="14" customWidth="1"/>
    <col min="16" max="16" width="11.28515625" style="14" customWidth="1"/>
    <col min="17" max="17" width="9.7109375" style="14" customWidth="1"/>
    <col min="18" max="19" width="11.28515625" style="14" customWidth="1"/>
    <col min="20" max="16384" width="8.85546875" style="14"/>
  </cols>
  <sheetData>
    <row r="1" spans="1:19" x14ac:dyDescent="0.25">
      <c r="A1" s="111" t="s">
        <v>24</v>
      </c>
      <c r="B1" s="111"/>
      <c r="C1" s="111"/>
      <c r="D1" s="13"/>
      <c r="E1" s="13"/>
      <c r="F1" s="13"/>
      <c r="G1" s="13"/>
    </row>
    <row r="2" spans="1:19" s="21" customFormat="1" ht="12.75" x14ac:dyDescent="0.2">
      <c r="A2" s="112" t="s">
        <v>25</v>
      </c>
      <c r="B2" s="112" t="s">
        <v>26</v>
      </c>
      <c r="C2" s="112" t="s">
        <v>3</v>
      </c>
      <c r="D2" s="115" t="s">
        <v>26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7"/>
    </row>
    <row r="3" spans="1:19" s="21" customFormat="1" ht="12.75" x14ac:dyDescent="0.2">
      <c r="A3" s="113"/>
      <c r="B3" s="113"/>
      <c r="C3" s="113"/>
      <c r="D3" s="118" t="s">
        <v>61</v>
      </c>
      <c r="E3" s="118"/>
      <c r="F3" s="118"/>
      <c r="G3" s="118"/>
      <c r="H3" s="118" t="s">
        <v>62</v>
      </c>
      <c r="I3" s="118"/>
      <c r="J3" s="118"/>
      <c r="K3" s="118"/>
      <c r="L3" s="118" t="s">
        <v>63</v>
      </c>
      <c r="M3" s="118"/>
      <c r="N3" s="118"/>
      <c r="O3" s="118"/>
      <c r="P3" s="118" t="s">
        <v>64</v>
      </c>
      <c r="Q3" s="118"/>
      <c r="R3" s="118"/>
      <c r="S3" s="118"/>
    </row>
    <row r="4" spans="1:19" s="21" customFormat="1" ht="12.75" x14ac:dyDescent="0.2">
      <c r="A4" s="113"/>
      <c r="B4" s="113"/>
      <c r="C4" s="113"/>
      <c r="D4" s="119" t="s">
        <v>70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1"/>
    </row>
    <row r="5" spans="1:19" s="21" customFormat="1" ht="12.75" x14ac:dyDescent="0.2">
      <c r="A5" s="113"/>
      <c r="B5" s="113"/>
      <c r="C5" s="113"/>
      <c r="D5" s="22" t="s">
        <v>27</v>
      </c>
      <c r="E5" s="122" t="s">
        <v>28</v>
      </c>
      <c r="F5" s="123"/>
      <c r="G5" s="124"/>
      <c r="H5" s="22" t="s">
        <v>27</v>
      </c>
      <c r="I5" s="122" t="s">
        <v>28</v>
      </c>
      <c r="J5" s="123"/>
      <c r="K5" s="124"/>
      <c r="L5" s="22" t="s">
        <v>27</v>
      </c>
      <c r="M5" s="122" t="s">
        <v>28</v>
      </c>
      <c r="N5" s="123"/>
      <c r="O5" s="124"/>
      <c r="P5" s="22" t="s">
        <v>27</v>
      </c>
      <c r="Q5" s="122" t="s">
        <v>28</v>
      </c>
      <c r="R5" s="123"/>
      <c r="S5" s="124"/>
    </row>
    <row r="6" spans="1:19" s="24" customFormat="1" ht="30" customHeight="1" x14ac:dyDescent="0.2">
      <c r="A6" s="114"/>
      <c r="B6" s="114"/>
      <c r="C6" s="114"/>
      <c r="D6" s="23" t="s">
        <v>29</v>
      </c>
      <c r="E6" s="23" t="s">
        <v>30</v>
      </c>
      <c r="F6" s="23" t="s">
        <v>31</v>
      </c>
      <c r="G6" s="23" t="s">
        <v>29</v>
      </c>
      <c r="H6" s="23" t="s">
        <v>29</v>
      </c>
      <c r="I6" s="23" t="s">
        <v>30</v>
      </c>
      <c r="J6" s="23" t="s">
        <v>31</v>
      </c>
      <c r="K6" s="23" t="s">
        <v>29</v>
      </c>
      <c r="L6" s="23" t="s">
        <v>29</v>
      </c>
      <c r="M6" s="23" t="s">
        <v>30</v>
      </c>
      <c r="N6" s="23" t="s">
        <v>31</v>
      </c>
      <c r="O6" s="23" t="s">
        <v>29</v>
      </c>
      <c r="P6" s="23" t="s">
        <v>29</v>
      </c>
      <c r="Q6" s="23" t="s">
        <v>30</v>
      </c>
      <c r="R6" s="23" t="s">
        <v>31</v>
      </c>
      <c r="S6" s="23" t="s">
        <v>29</v>
      </c>
    </row>
    <row r="7" spans="1:19" s="21" customFormat="1" ht="12.75" x14ac:dyDescent="0.2">
      <c r="A7" s="25">
        <v>1</v>
      </c>
      <c r="B7" s="25">
        <f>A7+1</f>
        <v>2</v>
      </c>
      <c r="C7" s="25">
        <f t="shared" ref="C7:S7" si="0">B7+1</f>
        <v>3</v>
      </c>
      <c r="D7" s="25">
        <f t="shared" si="0"/>
        <v>4</v>
      </c>
      <c r="E7" s="25">
        <f t="shared" si="0"/>
        <v>5</v>
      </c>
      <c r="F7" s="25">
        <f t="shared" si="0"/>
        <v>6</v>
      </c>
      <c r="G7" s="25">
        <f t="shared" si="0"/>
        <v>7</v>
      </c>
      <c r="H7" s="25">
        <f t="shared" si="0"/>
        <v>8</v>
      </c>
      <c r="I7" s="25">
        <f t="shared" si="0"/>
        <v>9</v>
      </c>
      <c r="J7" s="25">
        <f t="shared" si="0"/>
        <v>10</v>
      </c>
      <c r="K7" s="25">
        <f t="shared" si="0"/>
        <v>11</v>
      </c>
      <c r="L7" s="25">
        <f t="shared" si="0"/>
        <v>12</v>
      </c>
      <c r="M7" s="25">
        <f t="shared" si="0"/>
        <v>13</v>
      </c>
      <c r="N7" s="25">
        <f t="shared" si="0"/>
        <v>14</v>
      </c>
      <c r="O7" s="25">
        <f t="shared" si="0"/>
        <v>15</v>
      </c>
      <c r="P7" s="25">
        <f t="shared" si="0"/>
        <v>16</v>
      </c>
      <c r="Q7" s="25">
        <f t="shared" si="0"/>
        <v>17</v>
      </c>
      <c r="R7" s="25">
        <f t="shared" si="0"/>
        <v>18</v>
      </c>
      <c r="S7" s="25">
        <f t="shared" si="0"/>
        <v>19</v>
      </c>
    </row>
    <row r="8" spans="1:19" s="21" customFormat="1" ht="12.75" x14ac:dyDescent="0.2">
      <c r="A8" s="26" t="s">
        <v>0</v>
      </c>
      <c r="B8" s="27" t="s">
        <v>32</v>
      </c>
      <c r="C8" s="26" t="s">
        <v>19</v>
      </c>
      <c r="D8" s="28">
        <f t="shared" ref="D8:R8" si="1">D9+D12</f>
        <v>47223.269</v>
      </c>
      <c r="E8" s="29">
        <f t="shared" si="1"/>
        <v>24612.03</v>
      </c>
      <c r="F8" s="29">
        <f t="shared" si="1"/>
        <v>22522.99</v>
      </c>
      <c r="G8" s="30">
        <f t="shared" si="1"/>
        <v>47135.020000000004</v>
      </c>
      <c r="H8" s="31">
        <f t="shared" si="1"/>
        <v>7722.6569999999992</v>
      </c>
      <c r="I8" s="29">
        <f t="shared" si="1"/>
        <v>2540.58</v>
      </c>
      <c r="J8" s="29">
        <f t="shared" si="1"/>
        <v>3814.21</v>
      </c>
      <c r="K8" s="32">
        <f t="shared" ref="K8" si="2">K9+K12</f>
        <v>6354.79</v>
      </c>
      <c r="L8" s="29">
        <f t="shared" si="1"/>
        <v>20222.417999999998</v>
      </c>
      <c r="M8" s="29">
        <f t="shared" si="1"/>
        <v>7248.637999999999</v>
      </c>
      <c r="N8" s="29">
        <f t="shared" si="1"/>
        <v>7333.4000000000015</v>
      </c>
      <c r="O8" s="30">
        <f t="shared" si="1"/>
        <v>14582.038</v>
      </c>
      <c r="P8" s="31">
        <f t="shared" si="1"/>
        <v>1707.4349999999999</v>
      </c>
      <c r="Q8" s="29">
        <f t="shared" si="1"/>
        <v>704.81</v>
      </c>
      <c r="R8" s="29">
        <f t="shared" si="1"/>
        <v>946.04</v>
      </c>
      <c r="S8" s="32">
        <f t="shared" ref="S8" si="3">S9+S12</f>
        <v>1650.85</v>
      </c>
    </row>
    <row r="9" spans="1:19" s="21" customFormat="1" ht="12.75" x14ac:dyDescent="0.2">
      <c r="A9" s="33" t="s">
        <v>33</v>
      </c>
      <c r="B9" s="34" t="s">
        <v>34</v>
      </c>
      <c r="C9" s="35" t="s">
        <v>19</v>
      </c>
      <c r="D9" s="36">
        <f t="shared" ref="D9:R9" si="4">D10+D11</f>
        <v>47223.269</v>
      </c>
      <c r="E9" s="37">
        <f t="shared" si="4"/>
        <v>24612.03</v>
      </c>
      <c r="F9" s="37">
        <f t="shared" si="4"/>
        <v>22522.99</v>
      </c>
      <c r="G9" s="38">
        <f t="shared" si="4"/>
        <v>47135.020000000004</v>
      </c>
      <c r="H9" s="36">
        <f t="shared" si="4"/>
        <v>7722.6569999999992</v>
      </c>
      <c r="I9" s="37">
        <f t="shared" si="4"/>
        <v>2540.58</v>
      </c>
      <c r="J9" s="37">
        <f t="shared" si="4"/>
        <v>3814.21</v>
      </c>
      <c r="K9" s="39">
        <f t="shared" ref="K9" si="5">K10+K11</f>
        <v>6354.79</v>
      </c>
      <c r="L9" s="37">
        <f t="shared" si="4"/>
        <v>20222.417999999998</v>
      </c>
      <c r="M9" s="37">
        <f t="shared" si="4"/>
        <v>7248.637999999999</v>
      </c>
      <c r="N9" s="37">
        <f t="shared" si="4"/>
        <v>7333.4000000000015</v>
      </c>
      <c r="O9" s="38">
        <f t="shared" si="4"/>
        <v>14582.038</v>
      </c>
      <c r="P9" s="36">
        <f t="shared" si="4"/>
        <v>1707.4349999999999</v>
      </c>
      <c r="Q9" s="37">
        <f t="shared" si="4"/>
        <v>704.81</v>
      </c>
      <c r="R9" s="37">
        <f t="shared" si="4"/>
        <v>946.04</v>
      </c>
      <c r="S9" s="39">
        <f t="shared" ref="S9" si="6">S10+S11</f>
        <v>1650.85</v>
      </c>
    </row>
    <row r="10" spans="1:19" s="21" customFormat="1" ht="12.75" x14ac:dyDescent="0.2">
      <c r="A10" s="40"/>
      <c r="B10" s="41" t="s">
        <v>35</v>
      </c>
      <c r="C10" s="42" t="s">
        <v>19</v>
      </c>
      <c r="D10" s="36">
        <v>47223.269</v>
      </c>
      <c r="E10" s="43">
        <v>24612.03</v>
      </c>
      <c r="F10" s="44">
        <v>22522.99</v>
      </c>
      <c r="G10" s="38">
        <f>E10+F10</f>
        <v>47135.020000000004</v>
      </c>
      <c r="H10" s="36">
        <v>7722.6569999999992</v>
      </c>
      <c r="I10" s="43">
        <v>2540.58</v>
      </c>
      <c r="J10" s="44">
        <v>3814.21</v>
      </c>
      <c r="K10" s="39">
        <f>I10+J10</f>
        <v>6354.79</v>
      </c>
      <c r="L10" s="37">
        <v>20222.417999999998</v>
      </c>
      <c r="M10" s="43">
        <v>7248.637999999999</v>
      </c>
      <c r="N10" s="44">
        <v>7333.4000000000015</v>
      </c>
      <c r="O10" s="38">
        <f>M10+N10</f>
        <v>14582.038</v>
      </c>
      <c r="P10" s="36">
        <v>1707.4349999999999</v>
      </c>
      <c r="Q10" s="43">
        <v>704.81</v>
      </c>
      <c r="R10" s="44">
        <v>946.04</v>
      </c>
      <c r="S10" s="39">
        <f>Q10+R10</f>
        <v>1650.85</v>
      </c>
    </row>
    <row r="11" spans="1:19" s="21" customFormat="1" ht="12.75" x14ac:dyDescent="0.2">
      <c r="A11" s="40"/>
      <c r="B11" s="41" t="s">
        <v>36</v>
      </c>
      <c r="C11" s="42" t="s">
        <v>19</v>
      </c>
      <c r="D11" s="36"/>
      <c r="E11" s="45"/>
      <c r="F11" s="46"/>
      <c r="G11" s="38"/>
      <c r="H11" s="36"/>
      <c r="I11" s="45"/>
      <c r="J11" s="46"/>
      <c r="K11" s="39"/>
      <c r="L11" s="37"/>
      <c r="M11" s="45"/>
      <c r="N11" s="46"/>
      <c r="O11" s="38"/>
      <c r="P11" s="36"/>
      <c r="Q11" s="45"/>
      <c r="R11" s="46"/>
      <c r="S11" s="39"/>
    </row>
    <row r="12" spans="1:19" s="21" customFormat="1" ht="12.75" x14ac:dyDescent="0.2">
      <c r="A12" s="33" t="s">
        <v>37</v>
      </c>
      <c r="B12" s="34" t="s">
        <v>38</v>
      </c>
      <c r="C12" s="35" t="s">
        <v>19</v>
      </c>
      <c r="D12" s="36"/>
      <c r="E12" s="45"/>
      <c r="F12" s="46"/>
      <c r="G12" s="38"/>
      <c r="H12" s="36"/>
      <c r="I12" s="45"/>
      <c r="J12" s="46"/>
      <c r="K12" s="39"/>
      <c r="L12" s="37"/>
      <c r="M12" s="45"/>
      <c r="N12" s="46"/>
      <c r="O12" s="38"/>
      <c r="P12" s="36"/>
      <c r="Q12" s="45"/>
      <c r="R12" s="46"/>
      <c r="S12" s="39"/>
    </row>
    <row r="13" spans="1:19" s="21" customFormat="1" ht="12.75" x14ac:dyDescent="0.2">
      <c r="A13" s="33" t="s">
        <v>1</v>
      </c>
      <c r="B13" s="34" t="s">
        <v>39</v>
      </c>
      <c r="C13" s="35" t="s">
        <v>19</v>
      </c>
      <c r="D13" s="36"/>
      <c r="E13" s="45"/>
      <c r="F13" s="46"/>
      <c r="G13" s="39"/>
      <c r="H13" s="36"/>
      <c r="I13" s="45"/>
      <c r="J13" s="46"/>
      <c r="K13" s="39"/>
      <c r="L13" s="37"/>
      <c r="M13" s="45"/>
      <c r="N13" s="46"/>
      <c r="O13" s="39"/>
      <c r="P13" s="36"/>
      <c r="Q13" s="45"/>
      <c r="R13" s="46"/>
      <c r="S13" s="39"/>
    </row>
    <row r="14" spans="1:19" s="21" customFormat="1" ht="25.5" x14ac:dyDescent="0.2">
      <c r="A14" s="47" t="s">
        <v>20</v>
      </c>
      <c r="B14" s="48" t="s">
        <v>40</v>
      </c>
      <c r="C14" s="49" t="s">
        <v>19</v>
      </c>
      <c r="D14" s="50">
        <f t="shared" ref="D14:R14" si="7">D15+D16+D17</f>
        <v>251.983</v>
      </c>
      <c r="E14" s="51">
        <f t="shared" si="7"/>
        <v>39.99</v>
      </c>
      <c r="F14" s="51">
        <f t="shared" si="7"/>
        <v>40.660000000000004</v>
      </c>
      <c r="G14" s="52">
        <f t="shared" si="7"/>
        <v>80.650000000000006</v>
      </c>
      <c r="H14" s="50">
        <f t="shared" si="7"/>
        <v>70.396000000000001</v>
      </c>
      <c r="I14" s="51">
        <f t="shared" si="7"/>
        <v>24.79</v>
      </c>
      <c r="J14" s="51">
        <f t="shared" si="7"/>
        <v>13.520000000000003</v>
      </c>
      <c r="K14" s="52">
        <f t="shared" ref="K14" si="8">K15+K16+K17</f>
        <v>38.31</v>
      </c>
      <c r="L14" s="51">
        <f t="shared" si="7"/>
        <v>911.60300000000007</v>
      </c>
      <c r="M14" s="51">
        <f t="shared" si="7"/>
        <v>620.94000000000005</v>
      </c>
      <c r="N14" s="51">
        <f t="shared" si="7"/>
        <v>464.90000000000009</v>
      </c>
      <c r="O14" s="52">
        <f t="shared" si="7"/>
        <v>1085.8400000000001</v>
      </c>
      <c r="P14" s="50">
        <f t="shared" si="7"/>
        <v>254.935</v>
      </c>
      <c r="Q14" s="51">
        <f t="shared" si="7"/>
        <v>45.31</v>
      </c>
      <c r="R14" s="51">
        <f t="shared" si="7"/>
        <v>40.840000000000003</v>
      </c>
      <c r="S14" s="52">
        <f t="shared" ref="S14" si="9">S15+S16+S17</f>
        <v>86.15</v>
      </c>
    </row>
    <row r="15" spans="1:19" s="21" customFormat="1" ht="12.75" x14ac:dyDescent="0.2">
      <c r="A15" s="33" t="s">
        <v>41</v>
      </c>
      <c r="B15" s="53" t="s">
        <v>42</v>
      </c>
      <c r="C15" s="35" t="s">
        <v>19</v>
      </c>
      <c r="D15" s="36"/>
      <c r="E15" s="45"/>
      <c r="F15" s="46"/>
      <c r="G15" s="39"/>
      <c r="H15" s="36"/>
      <c r="I15" s="45"/>
      <c r="J15" s="46"/>
      <c r="K15" s="39"/>
      <c r="L15" s="37"/>
      <c r="M15" s="45"/>
      <c r="N15" s="46"/>
      <c r="O15" s="39"/>
      <c r="P15" s="36"/>
      <c r="Q15" s="45"/>
      <c r="R15" s="46"/>
      <c r="S15" s="39"/>
    </row>
    <row r="16" spans="1:19" s="21" customFormat="1" ht="12.75" x14ac:dyDescent="0.2">
      <c r="A16" s="33" t="s">
        <v>43</v>
      </c>
      <c r="B16" s="53" t="s">
        <v>44</v>
      </c>
      <c r="C16" s="35" t="s">
        <v>19</v>
      </c>
      <c r="D16" s="36"/>
      <c r="E16" s="45"/>
      <c r="F16" s="46"/>
      <c r="G16" s="39"/>
      <c r="H16" s="36"/>
      <c r="I16" s="45"/>
      <c r="J16" s="46"/>
      <c r="K16" s="39"/>
      <c r="L16" s="37"/>
      <c r="M16" s="45"/>
      <c r="N16" s="46"/>
      <c r="O16" s="39"/>
      <c r="P16" s="36"/>
      <c r="Q16" s="45"/>
      <c r="R16" s="46"/>
      <c r="S16" s="39"/>
    </row>
    <row r="17" spans="1:19" s="21" customFormat="1" ht="12.75" x14ac:dyDescent="0.2">
      <c r="A17" s="33" t="s">
        <v>45</v>
      </c>
      <c r="B17" s="53" t="s">
        <v>46</v>
      </c>
      <c r="C17" s="35" t="s">
        <v>19</v>
      </c>
      <c r="D17" s="36">
        <v>251.983</v>
      </c>
      <c r="E17" s="43">
        <v>39.99</v>
      </c>
      <c r="F17" s="44">
        <v>40.660000000000004</v>
      </c>
      <c r="G17" s="38">
        <f>E17+F17</f>
        <v>80.650000000000006</v>
      </c>
      <c r="H17" s="36">
        <v>70.396000000000001</v>
      </c>
      <c r="I17" s="43">
        <v>24.79</v>
      </c>
      <c r="J17" s="44">
        <v>13.520000000000003</v>
      </c>
      <c r="K17" s="39">
        <f>I17+J17</f>
        <v>38.31</v>
      </c>
      <c r="L17" s="37">
        <v>911.60300000000007</v>
      </c>
      <c r="M17" s="43">
        <v>620.94000000000005</v>
      </c>
      <c r="N17" s="44">
        <v>464.90000000000009</v>
      </c>
      <c r="O17" s="38">
        <f>M17+N17</f>
        <v>1085.8400000000001</v>
      </c>
      <c r="P17" s="36">
        <v>254.935</v>
      </c>
      <c r="Q17" s="43">
        <v>45.31</v>
      </c>
      <c r="R17" s="44">
        <v>40.840000000000003</v>
      </c>
      <c r="S17" s="39">
        <f>Q17+R17</f>
        <v>86.15</v>
      </c>
    </row>
    <row r="18" spans="1:19" s="21" customFormat="1" ht="12.75" x14ac:dyDescent="0.2">
      <c r="A18" s="54" t="s">
        <v>21</v>
      </c>
      <c r="B18" s="55" t="s">
        <v>47</v>
      </c>
      <c r="C18" s="35" t="s">
        <v>19</v>
      </c>
      <c r="D18" s="58">
        <f t="shared" ref="D18:R18" si="10">D8-D14</f>
        <v>46971.286</v>
      </c>
      <c r="E18" s="56">
        <f>E8-E14</f>
        <v>24572.039999999997</v>
      </c>
      <c r="F18" s="56">
        <f t="shared" si="10"/>
        <v>22482.33</v>
      </c>
      <c r="G18" s="57">
        <f t="shared" si="10"/>
        <v>47054.37</v>
      </c>
      <c r="H18" s="58">
        <f t="shared" si="10"/>
        <v>7652.2609999999995</v>
      </c>
      <c r="I18" s="56">
        <f t="shared" si="10"/>
        <v>2515.79</v>
      </c>
      <c r="J18" s="56">
        <f t="shared" si="10"/>
        <v>3800.69</v>
      </c>
      <c r="K18" s="57">
        <f t="shared" ref="K18" si="11">K8-K14</f>
        <v>6316.48</v>
      </c>
      <c r="L18" s="56">
        <f t="shared" si="10"/>
        <v>19310.814999999999</v>
      </c>
      <c r="M18" s="56">
        <f t="shared" si="10"/>
        <v>6627.6979999999985</v>
      </c>
      <c r="N18" s="56">
        <f t="shared" si="10"/>
        <v>6868.5000000000018</v>
      </c>
      <c r="O18" s="57">
        <f t="shared" si="10"/>
        <v>13496.198</v>
      </c>
      <c r="P18" s="58">
        <f t="shared" si="10"/>
        <v>1452.5</v>
      </c>
      <c r="Q18" s="56">
        <f t="shared" si="10"/>
        <v>659.5</v>
      </c>
      <c r="R18" s="56">
        <f t="shared" si="10"/>
        <v>905.19999999999993</v>
      </c>
      <c r="S18" s="57">
        <f t="shared" ref="S18" si="12">S8-S14</f>
        <v>1564.6999999999998</v>
      </c>
    </row>
    <row r="19" spans="1:19" s="21" customFormat="1" ht="12.75" x14ac:dyDescent="0.2">
      <c r="A19" s="54"/>
      <c r="B19" s="53" t="s">
        <v>48</v>
      </c>
      <c r="C19" s="35"/>
      <c r="D19" s="61">
        <f t="shared" ref="D19:R19" si="13">D20+D27+D30</f>
        <v>46971.285999999993</v>
      </c>
      <c r="E19" s="59">
        <f t="shared" si="13"/>
        <v>24572.04</v>
      </c>
      <c r="F19" s="59">
        <f t="shared" si="13"/>
        <v>22482.33</v>
      </c>
      <c r="G19" s="60">
        <f>G20+G27+G30</f>
        <v>47054.37</v>
      </c>
      <c r="H19" s="61">
        <f t="shared" si="13"/>
        <v>7652.2611267605625</v>
      </c>
      <c r="I19" s="59">
        <f t="shared" si="13"/>
        <v>2515.79</v>
      </c>
      <c r="J19" s="59">
        <f t="shared" si="13"/>
        <v>3800.69</v>
      </c>
      <c r="K19" s="60">
        <f>K20+K27+K30</f>
        <v>6316.48</v>
      </c>
      <c r="L19" s="59">
        <f t="shared" si="13"/>
        <v>19310.815000000002</v>
      </c>
      <c r="M19" s="59">
        <f t="shared" si="13"/>
        <v>6627.6980000000003</v>
      </c>
      <c r="N19" s="59">
        <f t="shared" si="13"/>
        <v>6868.5</v>
      </c>
      <c r="O19" s="60">
        <f>O20+O27+O30</f>
        <v>13496.198</v>
      </c>
      <c r="P19" s="61">
        <f t="shared" si="13"/>
        <v>1452.5</v>
      </c>
      <c r="Q19" s="59">
        <f t="shared" si="13"/>
        <v>659.5</v>
      </c>
      <c r="R19" s="59">
        <f t="shared" si="13"/>
        <v>905.2</v>
      </c>
      <c r="S19" s="60">
        <f>S20+S27+S30</f>
        <v>1564.7</v>
      </c>
    </row>
    <row r="20" spans="1:19" s="21" customFormat="1" ht="12.75" x14ac:dyDescent="0.2">
      <c r="A20" s="54" t="s">
        <v>49</v>
      </c>
      <c r="B20" s="55" t="s">
        <v>50</v>
      </c>
      <c r="C20" s="35" t="s">
        <v>19</v>
      </c>
      <c r="D20" s="58">
        <f t="shared" ref="D20:R20" si="14">D21+D24</f>
        <v>7089.5529999999999</v>
      </c>
      <c r="E20" s="56">
        <f t="shared" si="14"/>
        <v>4378.04</v>
      </c>
      <c r="F20" s="56">
        <f t="shared" si="14"/>
        <v>4376.4299999999994</v>
      </c>
      <c r="G20" s="57">
        <f t="shared" si="14"/>
        <v>8754.4699999999993</v>
      </c>
      <c r="H20" s="58">
        <f t="shared" si="14"/>
        <v>2912.3920000000003</v>
      </c>
      <c r="I20" s="56">
        <f t="shared" si="14"/>
        <v>335.5</v>
      </c>
      <c r="J20" s="56">
        <f t="shared" si="14"/>
        <v>1609.1</v>
      </c>
      <c r="K20" s="57">
        <f t="shared" ref="K20" si="15">K21+K24</f>
        <v>1944.6</v>
      </c>
      <c r="L20" s="56">
        <f t="shared" si="14"/>
        <v>3360.5329999999999</v>
      </c>
      <c r="M20" s="56">
        <f t="shared" si="14"/>
        <v>1245</v>
      </c>
      <c r="N20" s="56">
        <f t="shared" si="14"/>
        <v>1116</v>
      </c>
      <c r="O20" s="57">
        <f t="shared" si="14"/>
        <v>2361</v>
      </c>
      <c r="P20" s="58">
        <f t="shared" si="14"/>
        <v>1144.9000000000001</v>
      </c>
      <c r="Q20" s="56">
        <f t="shared" si="14"/>
        <v>495</v>
      </c>
      <c r="R20" s="56">
        <f t="shared" si="14"/>
        <v>721.40000000000009</v>
      </c>
      <c r="S20" s="57">
        <f t="shared" ref="S20" si="16">S21+S24</f>
        <v>1216.4000000000001</v>
      </c>
    </row>
    <row r="21" spans="1:19" s="21" customFormat="1" ht="12.75" x14ac:dyDescent="0.2">
      <c r="A21" s="62"/>
      <c r="B21" s="63" t="s">
        <v>51</v>
      </c>
      <c r="C21" s="35" t="s">
        <v>19</v>
      </c>
      <c r="D21" s="36">
        <f t="shared" ref="D21:R21" si="17">D22+D23</f>
        <v>0</v>
      </c>
      <c r="E21" s="37">
        <f t="shared" si="17"/>
        <v>0</v>
      </c>
      <c r="F21" s="37">
        <f t="shared" si="17"/>
        <v>0</v>
      </c>
      <c r="G21" s="39">
        <f t="shared" si="17"/>
        <v>0</v>
      </c>
      <c r="H21" s="36">
        <f t="shared" si="17"/>
        <v>0</v>
      </c>
      <c r="I21" s="37">
        <f t="shared" si="17"/>
        <v>0</v>
      </c>
      <c r="J21" s="37">
        <f t="shared" si="17"/>
        <v>0</v>
      </c>
      <c r="K21" s="39">
        <f t="shared" ref="K21" si="18">K22+K23</f>
        <v>0</v>
      </c>
      <c r="L21" s="37">
        <f t="shared" si="17"/>
        <v>0</v>
      </c>
      <c r="M21" s="37">
        <f t="shared" si="17"/>
        <v>0</v>
      </c>
      <c r="N21" s="37">
        <f t="shared" si="17"/>
        <v>0</v>
      </c>
      <c r="O21" s="39">
        <f t="shared" si="17"/>
        <v>0</v>
      </c>
      <c r="P21" s="36">
        <f t="shared" si="17"/>
        <v>0</v>
      </c>
      <c r="Q21" s="37">
        <f t="shared" si="17"/>
        <v>0</v>
      </c>
      <c r="R21" s="37">
        <f t="shared" si="17"/>
        <v>0</v>
      </c>
      <c r="S21" s="39">
        <f t="shared" ref="S21" si="19">S22+S23</f>
        <v>0</v>
      </c>
    </row>
    <row r="22" spans="1:19" s="21" customFormat="1" ht="12.75" x14ac:dyDescent="0.2">
      <c r="A22" s="62"/>
      <c r="B22" s="64" t="s">
        <v>52</v>
      </c>
      <c r="C22" s="35" t="s">
        <v>19</v>
      </c>
      <c r="D22" s="36"/>
      <c r="E22" s="45"/>
      <c r="F22" s="46"/>
      <c r="G22" s="39"/>
      <c r="H22" s="36"/>
      <c r="I22" s="45"/>
      <c r="J22" s="46"/>
      <c r="K22" s="39"/>
      <c r="L22" s="37"/>
      <c r="M22" s="45"/>
      <c r="N22" s="46"/>
      <c r="O22" s="39"/>
      <c r="P22" s="36"/>
      <c r="Q22" s="45"/>
      <c r="R22" s="46"/>
      <c r="S22" s="39"/>
    </row>
    <row r="23" spans="1:19" s="21" customFormat="1" ht="12.75" x14ac:dyDescent="0.2">
      <c r="A23" s="62"/>
      <c r="B23" s="64" t="s">
        <v>53</v>
      </c>
      <c r="C23" s="35" t="s">
        <v>19</v>
      </c>
      <c r="D23" s="36">
        <f>'[1]разд 2'!F23</f>
        <v>0</v>
      </c>
      <c r="E23" s="45"/>
      <c r="F23" s="46"/>
      <c r="G23" s="39"/>
      <c r="H23" s="36"/>
      <c r="I23" s="45"/>
      <c r="J23" s="46"/>
      <c r="K23" s="39"/>
      <c r="L23" s="37"/>
      <c r="M23" s="45"/>
      <c r="N23" s="46"/>
      <c r="O23" s="39"/>
      <c r="P23" s="36"/>
      <c r="Q23" s="45"/>
      <c r="R23" s="46"/>
      <c r="S23" s="39"/>
    </row>
    <row r="24" spans="1:19" s="21" customFormat="1" ht="12.75" x14ac:dyDescent="0.2">
      <c r="A24" s="62"/>
      <c r="B24" s="63" t="s">
        <v>54</v>
      </c>
      <c r="C24" s="35" t="s">
        <v>19</v>
      </c>
      <c r="D24" s="36">
        <f t="shared" ref="D24:R24" si="20">D25+D26</f>
        <v>7089.5529999999999</v>
      </c>
      <c r="E24" s="59">
        <f t="shared" si="20"/>
        <v>4378.04</v>
      </c>
      <c r="F24" s="59">
        <f t="shared" si="20"/>
        <v>4376.4299999999994</v>
      </c>
      <c r="G24" s="98">
        <f t="shared" si="20"/>
        <v>8754.4699999999993</v>
      </c>
      <c r="H24" s="36">
        <f t="shared" si="20"/>
        <v>2912.3920000000003</v>
      </c>
      <c r="I24" s="37">
        <f t="shared" si="20"/>
        <v>335.5</v>
      </c>
      <c r="J24" s="37">
        <f t="shared" si="20"/>
        <v>1609.1</v>
      </c>
      <c r="K24" s="39">
        <f t="shared" ref="K24" si="21">K25+K26</f>
        <v>1944.6</v>
      </c>
      <c r="L24" s="37">
        <f t="shared" si="20"/>
        <v>3360.5329999999999</v>
      </c>
      <c r="M24" s="37">
        <f t="shared" si="20"/>
        <v>1245</v>
      </c>
      <c r="N24" s="37">
        <f t="shared" si="20"/>
        <v>1116</v>
      </c>
      <c r="O24" s="38">
        <f t="shared" si="20"/>
        <v>2361</v>
      </c>
      <c r="P24" s="36">
        <f t="shared" si="20"/>
        <v>1144.9000000000001</v>
      </c>
      <c r="Q24" s="37">
        <f t="shared" si="20"/>
        <v>495</v>
      </c>
      <c r="R24" s="37">
        <f t="shared" si="20"/>
        <v>721.40000000000009</v>
      </c>
      <c r="S24" s="39">
        <f t="shared" ref="S24" si="22">S25+S26</f>
        <v>1216.4000000000001</v>
      </c>
    </row>
    <row r="25" spans="1:19" s="21" customFormat="1" ht="12.75" x14ac:dyDescent="0.2">
      <c r="A25" s="62"/>
      <c r="B25" s="64" t="s">
        <v>52</v>
      </c>
      <c r="C25" s="35" t="s">
        <v>19</v>
      </c>
      <c r="D25" s="65"/>
      <c r="E25" s="99"/>
      <c r="F25" s="100"/>
      <c r="G25" s="101"/>
      <c r="H25" s="36"/>
      <c r="I25" s="66"/>
      <c r="J25" s="67"/>
      <c r="K25" s="69"/>
      <c r="L25" s="37"/>
      <c r="M25" s="66"/>
      <c r="N25" s="67"/>
      <c r="O25" s="68"/>
      <c r="P25" s="36"/>
      <c r="Q25" s="66"/>
      <c r="R25" s="67"/>
      <c r="S25" s="69"/>
    </row>
    <row r="26" spans="1:19" s="21" customFormat="1" ht="12.75" x14ac:dyDescent="0.2">
      <c r="A26" s="62"/>
      <c r="B26" s="64" t="s">
        <v>53</v>
      </c>
      <c r="C26" s="35" t="s">
        <v>19</v>
      </c>
      <c r="D26" s="36">
        <v>7089.5529999999999</v>
      </c>
      <c r="E26" s="102">
        <v>4378.04</v>
      </c>
      <c r="F26" s="103">
        <v>4376.4299999999994</v>
      </c>
      <c r="G26" s="98">
        <f>E26+F26</f>
        <v>8754.4699999999993</v>
      </c>
      <c r="H26" s="36">
        <v>2912.3920000000003</v>
      </c>
      <c r="I26" s="70">
        <v>335.5</v>
      </c>
      <c r="J26" s="71">
        <v>1609.1</v>
      </c>
      <c r="K26" s="39">
        <f>I26+J26</f>
        <v>1944.6</v>
      </c>
      <c r="L26" s="37">
        <v>3360.5329999999999</v>
      </c>
      <c r="M26" s="70">
        <v>1245</v>
      </c>
      <c r="N26" s="71">
        <v>1116</v>
      </c>
      <c r="O26" s="38">
        <f>M26+N26</f>
        <v>2361</v>
      </c>
      <c r="P26" s="36">
        <v>1144.9000000000001</v>
      </c>
      <c r="Q26" s="70">
        <v>495</v>
      </c>
      <c r="R26" s="71">
        <v>721.40000000000009</v>
      </c>
      <c r="S26" s="39">
        <f>Q26+R26</f>
        <v>1216.4000000000001</v>
      </c>
    </row>
    <row r="27" spans="1:19" s="21" customFormat="1" ht="12.75" x14ac:dyDescent="0.2">
      <c r="A27" s="54" t="s">
        <v>55</v>
      </c>
      <c r="B27" s="72" t="s">
        <v>56</v>
      </c>
      <c r="C27" s="35" t="s">
        <v>19</v>
      </c>
      <c r="D27" s="50">
        <f t="shared" ref="D27:R27" si="23">D28+D29</f>
        <v>71.332999999999998</v>
      </c>
      <c r="E27" s="51">
        <f t="shared" si="23"/>
        <v>30</v>
      </c>
      <c r="F27" s="51">
        <f t="shared" si="23"/>
        <v>50</v>
      </c>
      <c r="G27" s="73">
        <f t="shared" si="23"/>
        <v>80</v>
      </c>
      <c r="H27" s="50">
        <f t="shared" si="23"/>
        <v>393.50012676056303</v>
      </c>
      <c r="I27" s="51">
        <f t="shared" si="23"/>
        <v>194</v>
      </c>
      <c r="J27" s="51">
        <f t="shared" si="23"/>
        <v>230</v>
      </c>
      <c r="K27" s="52">
        <f t="shared" ref="K27" si="24">K28+K29</f>
        <v>424</v>
      </c>
      <c r="L27" s="51">
        <f t="shared" si="23"/>
        <v>1163.0999999999999</v>
      </c>
      <c r="M27" s="51">
        <f t="shared" si="23"/>
        <v>341.20000000000005</v>
      </c>
      <c r="N27" s="51">
        <f t="shared" si="23"/>
        <v>544.79999999999995</v>
      </c>
      <c r="O27" s="73">
        <f t="shared" si="23"/>
        <v>886</v>
      </c>
      <c r="P27" s="50">
        <f t="shared" si="23"/>
        <v>226</v>
      </c>
      <c r="Q27" s="51">
        <f t="shared" si="23"/>
        <v>121.3</v>
      </c>
      <c r="R27" s="51">
        <f t="shared" si="23"/>
        <v>151.80000000000001</v>
      </c>
      <c r="S27" s="52">
        <f t="shared" ref="S27" si="25">S28+S29</f>
        <v>273.10000000000002</v>
      </c>
    </row>
    <row r="28" spans="1:19" s="21" customFormat="1" ht="12.75" x14ac:dyDescent="0.2">
      <c r="A28" s="62"/>
      <c r="B28" s="64" t="s">
        <v>52</v>
      </c>
      <c r="C28" s="35" t="s">
        <v>19</v>
      </c>
      <c r="D28" s="74"/>
      <c r="E28" s="104"/>
      <c r="F28" s="105"/>
      <c r="G28" s="77"/>
      <c r="H28" s="36"/>
      <c r="I28" s="75"/>
      <c r="J28" s="76"/>
      <c r="K28" s="77"/>
      <c r="L28" s="37"/>
      <c r="M28" s="75"/>
      <c r="N28" s="76"/>
      <c r="O28" s="77"/>
      <c r="P28" s="36"/>
      <c r="Q28" s="75"/>
      <c r="R28" s="76"/>
      <c r="S28" s="77"/>
    </row>
    <row r="29" spans="1:19" s="21" customFormat="1" ht="12.75" x14ac:dyDescent="0.2">
      <c r="A29" s="62"/>
      <c r="B29" s="78" t="s">
        <v>57</v>
      </c>
      <c r="C29" s="35" t="s">
        <v>19</v>
      </c>
      <c r="D29" s="36">
        <f>'[1]разд 2'!F29</f>
        <v>71.332999999999998</v>
      </c>
      <c r="E29" s="70">
        <v>30</v>
      </c>
      <c r="F29" s="71">
        <v>50</v>
      </c>
      <c r="G29" s="38">
        <f>E29+F29</f>
        <v>80</v>
      </c>
      <c r="H29" s="36">
        <v>393.50012676056303</v>
      </c>
      <c r="I29" s="70">
        <v>194</v>
      </c>
      <c r="J29" s="71">
        <v>230</v>
      </c>
      <c r="K29" s="39">
        <f>I29+J29</f>
        <v>424</v>
      </c>
      <c r="L29" s="37">
        <v>1163.0999999999999</v>
      </c>
      <c r="M29" s="70">
        <v>341.20000000000005</v>
      </c>
      <c r="N29" s="71">
        <v>544.79999999999995</v>
      </c>
      <c r="O29" s="38">
        <f>M29+N29</f>
        <v>886</v>
      </c>
      <c r="P29" s="36">
        <v>226</v>
      </c>
      <c r="Q29" s="70">
        <v>121.3</v>
      </c>
      <c r="R29" s="71">
        <v>151.80000000000001</v>
      </c>
      <c r="S29" s="39">
        <f>Q29+R29</f>
        <v>273.10000000000002</v>
      </c>
    </row>
    <row r="30" spans="1:19" s="21" customFormat="1" ht="12.75" x14ac:dyDescent="0.2">
      <c r="A30" s="54" t="s">
        <v>58</v>
      </c>
      <c r="B30" s="72" t="s">
        <v>59</v>
      </c>
      <c r="C30" s="35" t="s">
        <v>19</v>
      </c>
      <c r="D30" s="50">
        <f t="shared" ref="D30:R30" si="26">D31+D32</f>
        <v>39810.399999999994</v>
      </c>
      <c r="E30" s="51">
        <f t="shared" si="26"/>
        <v>20164</v>
      </c>
      <c r="F30" s="51">
        <f t="shared" si="26"/>
        <v>18055.900000000001</v>
      </c>
      <c r="G30" s="73">
        <f>G31+G32</f>
        <v>38219.9</v>
      </c>
      <c r="H30" s="50">
        <f t="shared" si="26"/>
        <v>4346.3689999999997</v>
      </c>
      <c r="I30" s="51">
        <f t="shared" si="26"/>
        <v>1986.29</v>
      </c>
      <c r="J30" s="51">
        <f t="shared" si="26"/>
        <v>1961.5900000000001</v>
      </c>
      <c r="K30" s="52">
        <f>K31+K32</f>
        <v>3947.88</v>
      </c>
      <c r="L30" s="51">
        <f t="shared" si="26"/>
        <v>14787.182000000001</v>
      </c>
      <c r="M30" s="51">
        <f t="shared" si="26"/>
        <v>5041.4980000000005</v>
      </c>
      <c r="N30" s="51">
        <f t="shared" si="26"/>
        <v>5207.7</v>
      </c>
      <c r="O30" s="73">
        <f>O31+O32</f>
        <v>10249.198</v>
      </c>
      <c r="P30" s="50">
        <f t="shared" si="26"/>
        <v>81.599999999999994</v>
      </c>
      <c r="Q30" s="51">
        <f t="shared" si="26"/>
        <v>43.199999999999996</v>
      </c>
      <c r="R30" s="51">
        <f t="shared" si="26"/>
        <v>31.999999999999993</v>
      </c>
      <c r="S30" s="52">
        <f>S31+S32</f>
        <v>75.199999999999989</v>
      </c>
    </row>
    <row r="31" spans="1:19" s="21" customFormat="1" ht="12.75" x14ac:dyDescent="0.2">
      <c r="A31" s="62"/>
      <c r="B31" s="64" t="s">
        <v>52</v>
      </c>
      <c r="C31" s="35" t="s">
        <v>19</v>
      </c>
      <c r="D31" s="74"/>
      <c r="E31" s="104"/>
      <c r="F31" s="105"/>
      <c r="G31" s="77"/>
      <c r="H31" s="36"/>
      <c r="I31" s="75"/>
      <c r="J31" s="76"/>
      <c r="K31" s="77"/>
      <c r="L31" s="37"/>
      <c r="M31" s="75"/>
      <c r="N31" s="76"/>
      <c r="O31" s="77"/>
      <c r="P31" s="65"/>
      <c r="Q31" s="75"/>
      <c r="R31" s="76"/>
      <c r="S31" s="77"/>
    </row>
    <row r="32" spans="1:19" s="21" customFormat="1" ht="12.75" x14ac:dyDescent="0.2">
      <c r="A32" s="79"/>
      <c r="B32" s="80" t="s">
        <v>60</v>
      </c>
      <c r="C32" s="81" t="s">
        <v>19</v>
      </c>
      <c r="D32" s="82">
        <v>39810.399999999994</v>
      </c>
      <c r="E32" s="83">
        <v>20164</v>
      </c>
      <c r="F32" s="84">
        <v>18055.900000000001</v>
      </c>
      <c r="G32" s="85">
        <f>E32+F32</f>
        <v>38219.9</v>
      </c>
      <c r="H32" s="82">
        <v>4346.3689999999997</v>
      </c>
      <c r="I32" s="83">
        <v>1986.29</v>
      </c>
      <c r="J32" s="84">
        <v>1961.5900000000001</v>
      </c>
      <c r="K32" s="85">
        <f>I32+J32</f>
        <v>3947.88</v>
      </c>
      <c r="L32" s="86">
        <v>14787.182000000001</v>
      </c>
      <c r="M32" s="83">
        <v>5041.4980000000005</v>
      </c>
      <c r="N32" s="84">
        <v>5207.7</v>
      </c>
      <c r="O32" s="85">
        <f>M32+N32</f>
        <v>10249.198</v>
      </c>
      <c r="P32" s="82">
        <v>81.599999999999994</v>
      </c>
      <c r="Q32" s="83">
        <v>43.199999999999996</v>
      </c>
      <c r="R32" s="84">
        <v>31.999999999999993</v>
      </c>
      <c r="S32" s="85">
        <f>Q32+R32</f>
        <v>75.199999999999989</v>
      </c>
    </row>
    <row r="35" spans="2:14" ht="18.75" x14ac:dyDescent="0.3">
      <c r="B35" s="20" t="s">
        <v>71</v>
      </c>
      <c r="M35" s="96"/>
      <c r="N35" s="96"/>
    </row>
    <row r="38" spans="2:14" x14ac:dyDescent="0.25">
      <c r="M38" s="97"/>
      <c r="N38" s="97"/>
    </row>
  </sheetData>
  <mergeCells count="14">
    <mergeCell ref="A1:C1"/>
    <mergeCell ref="A2:A6"/>
    <mergeCell ref="B2:B6"/>
    <mergeCell ref="C2:C6"/>
    <mergeCell ref="D2:S2"/>
    <mergeCell ref="D3:G3"/>
    <mergeCell ref="H3:K3"/>
    <mergeCell ref="L3:O3"/>
    <mergeCell ref="P3:S3"/>
    <mergeCell ref="D4:S4"/>
    <mergeCell ref="E5:G5"/>
    <mergeCell ref="I5:K5"/>
    <mergeCell ref="M5:O5"/>
    <mergeCell ref="Q5:S5"/>
  </mergeCells>
  <pageMargins left="0" right="0" top="0.98425196850393704" bottom="0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M10"/>
  <sheetViews>
    <sheetView tabSelected="1" topLeftCell="E1" zoomScaleNormal="100" zoomScaleSheetLayoutView="100" workbookViewId="0">
      <selection activeCell="M7" sqref="M7"/>
    </sheetView>
  </sheetViews>
  <sheetFormatPr defaultRowHeight="15.75" x14ac:dyDescent="0.25"/>
  <cols>
    <col min="1" max="1" width="7.140625" style="1" customWidth="1"/>
    <col min="2" max="2" width="31.7109375" style="1" customWidth="1"/>
    <col min="3" max="3" width="11.140625" style="1" customWidth="1"/>
    <col min="4" max="5" width="12" style="1" customWidth="1"/>
    <col min="6" max="6" width="12.85546875" style="1" customWidth="1"/>
    <col min="7" max="7" width="13.5703125" style="1" customWidth="1"/>
    <col min="8" max="8" width="23.5703125" style="1" customWidth="1"/>
    <col min="9" max="9" width="12" style="1" customWidth="1"/>
    <col min="10" max="10" width="11" style="1" customWidth="1"/>
    <col min="11" max="11" width="14.140625" style="1" customWidth="1"/>
    <col min="12" max="12" width="12.42578125" style="1" customWidth="1"/>
    <col min="13" max="13" width="12.5703125" style="1" customWidth="1"/>
    <col min="14" max="16384" width="9.140625" style="1"/>
  </cols>
  <sheetData>
    <row r="1" spans="1:13" x14ac:dyDescent="0.25">
      <c r="A1" s="126" t="s">
        <v>67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5"/>
    </row>
    <row r="2" spans="1:13" s="87" customFormat="1" ht="12.75" x14ac:dyDescent="0.2">
      <c r="A2" s="125" t="s">
        <v>2</v>
      </c>
      <c r="B2" s="128" t="s">
        <v>65</v>
      </c>
      <c r="C2" s="128"/>
      <c r="D2" s="128"/>
      <c r="E2" s="128"/>
      <c r="F2" s="128"/>
      <c r="G2" s="128"/>
      <c r="H2" s="128" t="s">
        <v>66</v>
      </c>
      <c r="I2" s="128"/>
      <c r="J2" s="128"/>
      <c r="K2" s="128"/>
      <c r="L2" s="128"/>
      <c r="M2" s="128"/>
    </row>
    <row r="3" spans="1:13" s="87" customFormat="1" ht="12.75" x14ac:dyDescent="0.2">
      <c r="A3" s="125"/>
      <c r="B3" s="129" t="s">
        <v>70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s="87" customFormat="1" ht="12.75" x14ac:dyDescent="0.2">
      <c r="A4" s="125"/>
      <c r="B4" s="125" t="s">
        <v>6</v>
      </c>
      <c r="C4" s="125" t="s">
        <v>3</v>
      </c>
      <c r="D4" s="125" t="s">
        <v>4</v>
      </c>
      <c r="E4" s="125"/>
      <c r="F4" s="125"/>
      <c r="G4" s="125"/>
      <c r="H4" s="125" t="s">
        <v>6</v>
      </c>
      <c r="I4" s="125" t="s">
        <v>3</v>
      </c>
      <c r="J4" s="125" t="s">
        <v>4</v>
      </c>
      <c r="K4" s="125"/>
      <c r="L4" s="125"/>
      <c r="M4" s="125"/>
    </row>
    <row r="5" spans="1:13" s="87" customFormat="1" ht="27.6" customHeight="1" x14ac:dyDescent="0.2">
      <c r="A5" s="125"/>
      <c r="B5" s="125"/>
      <c r="C5" s="125"/>
      <c r="D5" s="12" t="s">
        <v>7</v>
      </c>
      <c r="E5" s="18" t="s">
        <v>8</v>
      </c>
      <c r="F5" s="18" t="s">
        <v>9</v>
      </c>
      <c r="G5" s="18" t="s">
        <v>10</v>
      </c>
      <c r="H5" s="125"/>
      <c r="I5" s="125"/>
      <c r="J5" s="12" t="s">
        <v>7</v>
      </c>
      <c r="K5" s="18" t="s">
        <v>8</v>
      </c>
      <c r="L5" s="18" t="s">
        <v>9</v>
      </c>
      <c r="M5" s="18" t="s">
        <v>10</v>
      </c>
    </row>
    <row r="6" spans="1:13" s="87" customFormat="1" ht="12.75" x14ac:dyDescent="0.2">
      <c r="A6" s="19">
        <v>1</v>
      </c>
      <c r="B6" s="19">
        <f t="shared" ref="B6:M6" si="0">A6+1</f>
        <v>2</v>
      </c>
      <c r="C6" s="19">
        <f t="shared" si="0"/>
        <v>3</v>
      </c>
      <c r="D6" s="19">
        <f t="shared" si="0"/>
        <v>4</v>
      </c>
      <c r="E6" s="19">
        <f t="shared" si="0"/>
        <v>5</v>
      </c>
      <c r="F6" s="19">
        <f t="shared" si="0"/>
        <v>6</v>
      </c>
      <c r="G6" s="19">
        <f t="shared" si="0"/>
        <v>7</v>
      </c>
      <c r="H6" s="19">
        <f t="shared" si="0"/>
        <v>8</v>
      </c>
      <c r="I6" s="19">
        <f t="shared" si="0"/>
        <v>9</v>
      </c>
      <c r="J6" s="19">
        <f t="shared" si="0"/>
        <v>10</v>
      </c>
      <c r="K6" s="19">
        <f t="shared" si="0"/>
        <v>11</v>
      </c>
      <c r="L6" s="19">
        <f t="shared" si="0"/>
        <v>12</v>
      </c>
      <c r="M6" s="19">
        <f t="shared" si="0"/>
        <v>13</v>
      </c>
    </row>
    <row r="7" spans="1:13" s="87" customFormat="1" ht="33" customHeight="1" x14ac:dyDescent="0.2">
      <c r="A7" s="88" t="s">
        <v>0</v>
      </c>
      <c r="B7" s="89" t="s">
        <v>22</v>
      </c>
      <c r="C7" s="90" t="s">
        <v>5</v>
      </c>
      <c r="D7" s="91">
        <v>16216.289885684582</v>
      </c>
      <c r="E7" s="92">
        <v>7668.9397796651756</v>
      </c>
      <c r="F7" s="92">
        <v>7006.1618811604185</v>
      </c>
      <c r="G7" s="92">
        <v>6236.3576616605296</v>
      </c>
      <c r="H7" s="89" t="s">
        <v>22</v>
      </c>
      <c r="I7" s="90" t="s">
        <v>5</v>
      </c>
      <c r="J7" s="91">
        <v>20711.740909957283</v>
      </c>
      <c r="K7" s="92">
        <v>8645.5199503452368</v>
      </c>
      <c r="L7" s="92">
        <v>17615.374388989007</v>
      </c>
      <c r="M7" s="92">
        <v>22443.743623046306</v>
      </c>
    </row>
    <row r="10" spans="1:13" s="16" customFormat="1" x14ac:dyDescent="0.25">
      <c r="B10" s="17"/>
      <c r="E10" s="1"/>
    </row>
  </sheetData>
  <mergeCells count="11">
    <mergeCell ref="D4:G4"/>
    <mergeCell ref="H4:H5"/>
    <mergeCell ref="I4:I5"/>
    <mergeCell ref="J4:M4"/>
    <mergeCell ref="A1:L1"/>
    <mergeCell ref="A2:A5"/>
    <mergeCell ref="B2:G2"/>
    <mergeCell ref="H2:M2"/>
    <mergeCell ref="B3:M3"/>
    <mergeCell ref="B4:B5"/>
    <mergeCell ref="C4:C5"/>
  </mergeCells>
  <phoneticPr fontId="6" type="noConversion"/>
  <printOptions horizontalCentered="1"/>
  <pageMargins left="0.39370078740157483" right="0.39370078740157483" top="1.0629921259842521" bottom="0.39370078740157483" header="0" footer="0"/>
  <pageSetup paperSize="9" scale="76" orientation="landscape" r:id="rId1"/>
  <headerFooter alignWithMargins="0"/>
  <rowBreaks count="1" manualBreakCount="1">
    <brk id="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Сударинена Ольга Сергеевна</cp:lastModifiedBy>
  <cp:lastPrinted>2020-04-28T03:00:47Z</cp:lastPrinted>
  <dcterms:created xsi:type="dcterms:W3CDTF">1996-10-08T23:32:33Z</dcterms:created>
  <dcterms:modified xsi:type="dcterms:W3CDTF">2020-05-15T04:01:47Z</dcterms:modified>
</cp:coreProperties>
</file>