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0" yWindow="15" windowWidth="11025" windowHeight="12315" tabRatio="855" activeTab="2"/>
  </bookViews>
  <sheets>
    <sheet name="раздел 1" sheetId="10" r:id="rId1"/>
    <sheet name="раздел 2" sheetId="12" r:id="rId2"/>
    <sheet name="раздел 3" sheetId="9" r:id="rId3"/>
    <sheet name="АУП" sheetId="2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ed_izm">[1]Справочники!$F$17:$F$33</definedName>
    <definedName name="GBTSM.XLS">#REF!</definedName>
    <definedName name="Print_Area">#REF!</definedName>
    <definedName name="vid_top">[1]Справочники!$E$17:$E$33</definedName>
    <definedName name="анализы">[2]БАЗА!$A$67:$A$80</definedName>
    <definedName name="аэ">#REF!</definedName>
    <definedName name="_xlnm.Database">#REF!</definedName>
    <definedName name="бд">'[3]От табл 11'!#REF!</definedName>
    <definedName name="бф">#REF!</definedName>
    <definedName name="вариант">[4]все!$B$188:$B$191</definedName>
    <definedName name="вариант_расчета_код">[5]Настройка!$C$3</definedName>
    <definedName name="Варианты">[4]База!#REF!</definedName>
    <definedName name="вид_тарифа">[4]разное!$C$90:$C$91</definedName>
    <definedName name="вид_тарифа_1">[4]разное!$C$95:$C$96</definedName>
    <definedName name="Внутрицеховые">[4]Основ.показ.!#REF!</definedName>
    <definedName name="вс">#REF!</definedName>
    <definedName name="всестатьи">[6]разное!$C$63:$C$77</definedName>
    <definedName name="втот">#REF!</definedName>
    <definedName name="Гараж">[4]все!$B$27:$B$33</definedName>
    <definedName name="год">[5]Настройка!$B$1</definedName>
    <definedName name="данет">[7]ИСХДАННЫЕ!$V$196:$V$197</definedName>
    <definedName name="данные">[8]данные!$A$171:$E$197</definedName>
    <definedName name="двор">[9]нраб!$B$86:$F$89</definedName>
    <definedName name="двот">[9]тарифы!$B$40:$E$40</definedName>
    <definedName name="диам">[4]все!$D$45:$D$65</definedName>
    <definedName name="диаметр">[10]все!$D$45:$D$65</definedName>
    <definedName name="диаметр2">[7]НОРМЫ!$A$381:$A$404</definedName>
    <definedName name="диаметры">[7]НОРМЫ!$A$28:$A$50</definedName>
    <definedName name="дн">[4]все!$B$35:$B$36</definedName>
    <definedName name="до">#REF!</definedName>
    <definedName name="доза">[4]все!$B$182:$B$183</definedName>
    <definedName name="допоборуд">[4]все!$B$101:$B$109</definedName>
    <definedName name="дот">#REF!</definedName>
    <definedName name="ЕСН_процент">[5]ФОТ!$D$15</definedName>
    <definedName name="етс">[9]етс!$B$5:$T$15</definedName>
    <definedName name="етс1">#REF!</definedName>
    <definedName name="_xlnm.Print_Titles" localSheetId="1">'раздел 2'!$A:$C</definedName>
    <definedName name="закл">[11]етс!$A$12:$B$31</definedName>
    <definedName name="защ">[9]нраб!$A$67:$G$85</definedName>
    <definedName name="зон">#REF!</definedName>
    <definedName name="зона">[4]Основ.показ.!#REF!</definedName>
    <definedName name="инд">'[9]инд-вода'!$B$2:$O$22</definedName>
    <definedName name="ип">#REF!</definedName>
    <definedName name="ккв">#REF!</definedName>
    <definedName name="ккл">#REF!</definedName>
    <definedName name="ккп">#REF!</definedName>
    <definedName name="ккс">[9]тарифы!$B$127:$E$131</definedName>
    <definedName name="код">[10]все!$B$27:$B$33</definedName>
    <definedName name="котельные">'[12]Исходные данные'!$A$224:$A$245</definedName>
    <definedName name="кпсв">#REF!</definedName>
    <definedName name="крит">'[13]От табл 11'!#REF!</definedName>
    <definedName name="_xlnm.Criteria">#REF!</definedName>
    <definedName name="кс">#REF!</definedName>
    <definedName name="мазут3">[2]БАЗА!$A$40:$A$44</definedName>
    <definedName name="мазут4">[2]БАЗА!$A$45:$A$49</definedName>
    <definedName name="мазут5">[2]БАЗА!$A$50:$A$54</definedName>
    <definedName name="мат">[4]все!$E$43:$P$43</definedName>
    <definedName name="материалтруб">#REF!</definedName>
    <definedName name="мбп">[9]нраб!$A$42:$G$63</definedName>
    <definedName name="мет">#REF!</definedName>
    <definedName name="мо">[10]все!$AY$40:$AY$59</definedName>
    <definedName name="МчасВод">[4]База!#REF!</definedName>
    <definedName name="МчасКан">[4]База!#REF!</definedName>
    <definedName name="назнач">[4]все!$B$114:$B$117</definedName>
    <definedName name="наименование_организации">[5]Настройка!$B$12</definedName>
    <definedName name="нвс">#REF!</definedName>
    <definedName name="ндс">[4]разное!$C$2:$C$3</definedName>
    <definedName name="нормы">[4]Основ.показ.!#REF!</definedName>
    <definedName name="нс">#REF!</definedName>
    <definedName name="нсв">#REF!</definedName>
    <definedName name="нск">#REF!</definedName>
    <definedName name="о">#REF!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[9]тарифы!$B$133:$E$139</definedName>
    <definedName name="орпа">#REF!</definedName>
    <definedName name="орэ">#REF!</definedName>
    <definedName name="от">[11]етс!$A$12:$B$31</definedName>
    <definedName name="отоп">[14]отоп!#REF!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[4]все!$B$114:$B$117</definedName>
    <definedName name="причины">[15]разное!$C$51:$C$68</definedName>
    <definedName name="прнпо">#REF!</definedName>
    <definedName name="прог">#REF!</definedName>
    <definedName name="промывка">[10]все!$B$171:$B$172</definedName>
    <definedName name="пф">#REF!</definedName>
    <definedName name="р">#REF!</definedName>
    <definedName name="раб">'[9]Парам (2)'!$B$5:$P$83</definedName>
    <definedName name="разрадКан">[4]Нормативы!$D$600:$F$600</definedName>
    <definedName name="разрядВ">[4]Нормативы!$D$539:$F$539</definedName>
    <definedName name="Сбросы">[4]База!$C$141:$C$285</definedName>
    <definedName name="сго">#REF!</definedName>
    <definedName name="сети">[4]разное!$C$98:$C$99</definedName>
    <definedName name="со">#REF!</definedName>
    <definedName name="СобЖКУ">[4]Основ.показ.!#REF!</definedName>
    <definedName name="спец">[9]нраб!$A$4:$G$38</definedName>
    <definedName name="ст">[10]все!$B$38:$B$39</definedName>
    <definedName name="стадиипроцесса">[4]все!$B$19:$B$24</definedName>
    <definedName name="статьи">[15]разное!$C$70:$C$84</definedName>
    <definedName name="ств">#REF!</definedName>
    <definedName name="т">#REF!</definedName>
    <definedName name="таб">#REF!</definedName>
    <definedName name="тарифы">[4]разное!#REF!</definedName>
    <definedName name="тарифыЖКУ">[4]Основ.показ.!#REF!</definedName>
    <definedName name="тем">[16]от!$B$4:$M$29</definedName>
    <definedName name="тип">[7]НОРМЫ!$H$551:$H$552</definedName>
    <definedName name="топливо">[7]НОРМЫ!$A$320:$A$330</definedName>
    <definedName name="трубы">[10]все!$E$43:$P$43</definedName>
    <definedName name="уваж">[4]разное!$C$36:$C$37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[13]тарифы!#REF!</definedName>
    <definedName name="хво">[7]НОРМЫ!$B$117:$B$119</definedName>
    <definedName name="хзв">#REF!</definedName>
    <definedName name="хл">#REF!</definedName>
    <definedName name="эксп">#REF!</definedName>
    <definedName name="ЭЦВ">[17]насосы!$B$26:$B$269</definedName>
  </definedNames>
  <calcPr calcId="145621" refMode="R1C1"/>
</workbook>
</file>

<file path=xl/calcChain.xml><?xml version="1.0" encoding="utf-8"?>
<calcChain xmlns="http://schemas.openxmlformats.org/spreadsheetml/2006/main">
  <c r="E12" i="9" l="1"/>
  <c r="E11" i="9"/>
  <c r="E10" i="9"/>
  <c r="E9" i="9"/>
  <c r="E8" i="9"/>
  <c r="E7" i="9"/>
  <c r="E6" i="9"/>
  <c r="H33" i="12" l="1"/>
  <c r="L33" i="12"/>
  <c r="D33" i="12"/>
  <c r="AD32" i="12"/>
  <c r="AD29" i="12"/>
  <c r="AC32" i="12"/>
  <c r="AC29" i="12"/>
  <c r="AD26" i="12"/>
  <c r="AC26" i="12"/>
  <c r="AD17" i="12"/>
  <c r="AC17" i="12"/>
  <c r="AD10" i="12"/>
  <c r="AC10" i="12"/>
  <c r="Z32" i="12" l="1"/>
  <c r="Z29" i="12"/>
  <c r="Y32" i="12"/>
  <c r="Y29" i="12"/>
  <c r="Z26" i="12"/>
  <c r="Y26" i="12"/>
  <c r="Z16" i="12"/>
  <c r="Z17" i="12" s="1"/>
  <c r="Y16" i="12"/>
  <c r="Y17" i="12" s="1"/>
  <c r="Z10" i="12"/>
  <c r="Y10" i="12"/>
  <c r="W15" i="12" l="1"/>
  <c r="V32" i="12"/>
  <c r="V29" i="12"/>
  <c r="U32" i="12"/>
  <c r="U29" i="12"/>
  <c r="V26" i="12"/>
  <c r="U26" i="12"/>
  <c r="V16" i="12"/>
  <c r="V17" i="12" s="1"/>
  <c r="U16" i="12"/>
  <c r="V12" i="12"/>
  <c r="U12" i="12"/>
  <c r="W16" i="12" l="1"/>
  <c r="U17" i="12"/>
  <c r="R32" i="12"/>
  <c r="R29" i="12"/>
  <c r="Q32" i="12"/>
  <c r="Q29" i="12"/>
  <c r="R26" i="12"/>
  <c r="Q26" i="12"/>
  <c r="R16" i="12"/>
  <c r="R15" i="12"/>
  <c r="R17" i="12" s="1"/>
  <c r="Q16" i="12"/>
  <c r="Q15" i="12"/>
  <c r="Q17" i="12" s="1"/>
  <c r="R10" i="12"/>
  <c r="Q10" i="12"/>
  <c r="N32" i="12" l="1"/>
  <c r="N29" i="12"/>
  <c r="M32" i="12"/>
  <c r="M29" i="12"/>
  <c r="N26" i="12"/>
  <c r="M26" i="12"/>
  <c r="N16" i="12"/>
  <c r="N17" i="12" s="1"/>
  <c r="M16" i="12"/>
  <c r="M17" i="12" s="1"/>
  <c r="N10" i="12"/>
  <c r="M10" i="12"/>
  <c r="J32" i="12" l="1"/>
  <c r="J29" i="12"/>
  <c r="I32" i="12"/>
  <c r="I29" i="12"/>
  <c r="J26" i="12"/>
  <c r="I26" i="12"/>
  <c r="J16" i="12"/>
  <c r="J17" i="12" s="1"/>
  <c r="I16" i="12"/>
  <c r="I17" i="12" s="1"/>
  <c r="J10" i="12"/>
  <c r="I10" i="12"/>
  <c r="F32" i="12" l="1"/>
  <c r="F29" i="12"/>
  <c r="E32" i="12"/>
  <c r="E29" i="12"/>
  <c r="F23" i="12"/>
  <c r="E23" i="12"/>
  <c r="F17" i="12"/>
  <c r="E17" i="12"/>
  <c r="F12" i="12"/>
  <c r="E12" i="12"/>
  <c r="F26" i="20" l="1"/>
  <c r="H26" i="20"/>
  <c r="H6" i="20"/>
  <c r="B26" i="20"/>
  <c r="F6" i="20"/>
  <c r="F30" i="12"/>
  <c r="F27" i="12"/>
  <c r="G29" i="12"/>
  <c r="Z30" i="12"/>
  <c r="Z24" i="12"/>
  <c r="Z14" i="12"/>
  <c r="AA29" i="12"/>
  <c r="U24" i="12"/>
  <c r="W12" i="12"/>
  <c r="R27" i="12"/>
  <c r="R9" i="12"/>
  <c r="R8" i="12" s="1"/>
  <c r="Q27" i="12"/>
  <c r="Q9" i="12"/>
  <c r="N24" i="12"/>
  <c r="N14" i="12"/>
  <c r="N9" i="12"/>
  <c r="N8" i="12" s="1"/>
  <c r="M27" i="12"/>
  <c r="J14" i="12"/>
  <c r="I30" i="12"/>
  <c r="K26" i="12"/>
  <c r="E30" i="12"/>
  <c r="E27" i="12"/>
  <c r="E24" i="12"/>
  <c r="G24" i="12" s="1"/>
  <c r="E21" i="12"/>
  <c r="E20" i="12" s="1"/>
  <c r="E14" i="12"/>
  <c r="E9" i="12"/>
  <c r="E8" i="12" s="1"/>
  <c r="AE32" i="12"/>
  <c r="AD30" i="12"/>
  <c r="AC30" i="12"/>
  <c r="AE29" i="12"/>
  <c r="AD27" i="12"/>
  <c r="AC27" i="12"/>
  <c r="AE26" i="12"/>
  <c r="AD24" i="12"/>
  <c r="AC24" i="12"/>
  <c r="AC20" i="12" s="1"/>
  <c r="AD21" i="12"/>
  <c r="AC21" i="12"/>
  <c r="AE21" i="12" s="1"/>
  <c r="AD14" i="12"/>
  <c r="AE17" i="12"/>
  <c r="AC14" i="12"/>
  <c r="AE14" i="12" s="1"/>
  <c r="AC9" i="12"/>
  <c r="AD9" i="12"/>
  <c r="AD8" i="12" s="1"/>
  <c r="Y30" i="12"/>
  <c r="Z27" i="12"/>
  <c r="Y27" i="12"/>
  <c r="Y24" i="12"/>
  <c r="Z21" i="12"/>
  <c r="Y21" i="12"/>
  <c r="AA21" i="12" s="1"/>
  <c r="Z9" i="12"/>
  <c r="Z8" i="12" s="1"/>
  <c r="Y9" i="12"/>
  <c r="Y8" i="12" s="1"/>
  <c r="U30" i="12"/>
  <c r="V27" i="12"/>
  <c r="U27" i="12"/>
  <c r="V21" i="12"/>
  <c r="U21" i="12"/>
  <c r="W21" i="12" s="1"/>
  <c r="V14" i="12"/>
  <c r="U14" i="12"/>
  <c r="V9" i="12"/>
  <c r="U9" i="12"/>
  <c r="W9" i="12" s="1"/>
  <c r="U8" i="12"/>
  <c r="S26" i="12"/>
  <c r="R24" i="12"/>
  <c r="Q24" i="12"/>
  <c r="Q20" i="12" s="1"/>
  <c r="R21" i="12"/>
  <c r="R20" i="12" s="1"/>
  <c r="Q21" i="12"/>
  <c r="S21" i="12" s="1"/>
  <c r="S15" i="12"/>
  <c r="O31" i="12"/>
  <c r="O28" i="12"/>
  <c r="N27" i="12"/>
  <c r="O25" i="12"/>
  <c r="M24" i="12"/>
  <c r="O23" i="12"/>
  <c r="O22" i="12"/>
  <c r="N21" i="12"/>
  <c r="M21" i="12"/>
  <c r="O21" i="12" s="1"/>
  <c r="O15" i="12"/>
  <c r="O10" i="12"/>
  <c r="J30" i="12"/>
  <c r="K29" i="12"/>
  <c r="J27" i="12"/>
  <c r="I27" i="12"/>
  <c r="K25" i="12"/>
  <c r="J24" i="12"/>
  <c r="J21" i="12"/>
  <c r="I21" i="12"/>
  <c r="K21" i="12" s="1"/>
  <c r="I9" i="12"/>
  <c r="J9" i="12"/>
  <c r="J8" i="12" s="1"/>
  <c r="F24" i="12"/>
  <c r="F14" i="12"/>
  <c r="F9" i="12"/>
  <c r="AD20" i="12" l="1"/>
  <c r="AD18" i="12"/>
  <c r="AD19" i="12"/>
  <c r="AD33" i="12" s="1"/>
  <c r="AC19" i="12"/>
  <c r="W17" i="12"/>
  <c r="W29" i="12"/>
  <c r="E26" i="20"/>
  <c r="E18" i="12"/>
  <c r="O27" i="12"/>
  <c r="O32" i="12"/>
  <c r="W14" i="12"/>
  <c r="C6" i="20"/>
  <c r="AA27" i="12"/>
  <c r="AA10" i="12"/>
  <c r="AE24" i="12"/>
  <c r="O29" i="12"/>
  <c r="K30" i="12"/>
  <c r="AE27" i="12"/>
  <c r="AE30" i="12"/>
  <c r="AA16" i="12"/>
  <c r="AA26" i="12"/>
  <c r="AA32" i="12"/>
  <c r="W27" i="12"/>
  <c r="W26" i="12"/>
  <c r="W32" i="12"/>
  <c r="S27" i="12"/>
  <c r="S29" i="12"/>
  <c r="S32" i="12"/>
  <c r="K16" i="12"/>
  <c r="K32" i="12"/>
  <c r="N30" i="12"/>
  <c r="O26" i="12"/>
  <c r="G12" i="12"/>
  <c r="G23" i="12"/>
  <c r="H22" i="20"/>
  <c r="F22" i="20"/>
  <c r="H23" i="20"/>
  <c r="C26" i="20"/>
  <c r="G30" i="12"/>
  <c r="F8" i="12"/>
  <c r="G8" i="12" s="1"/>
  <c r="F21" i="12"/>
  <c r="F20" i="12" s="1"/>
  <c r="F19" i="12" s="1"/>
  <c r="E19" i="12"/>
  <c r="E33" i="12" s="1"/>
  <c r="G27" i="12"/>
  <c r="Z18" i="12"/>
  <c r="AA24" i="12"/>
  <c r="AA30" i="12"/>
  <c r="Y20" i="12"/>
  <c r="Y19" i="12" s="1"/>
  <c r="Z20" i="12"/>
  <c r="Z19" i="12" s="1"/>
  <c r="Z33" i="12" s="1"/>
  <c r="U18" i="12"/>
  <c r="V8" i="12"/>
  <c r="W8" i="12" s="1"/>
  <c r="U20" i="12"/>
  <c r="U19" i="12" s="1"/>
  <c r="U33" i="12" s="1"/>
  <c r="V24" i="12"/>
  <c r="V20" i="12" s="1"/>
  <c r="V30" i="12"/>
  <c r="W30" i="12" s="1"/>
  <c r="R14" i="12"/>
  <c r="R18" i="12" s="1"/>
  <c r="S24" i="12"/>
  <c r="R30" i="12"/>
  <c r="R19" i="12" s="1"/>
  <c r="R33" i="12" s="1"/>
  <c r="O24" i="12"/>
  <c r="N18" i="12"/>
  <c r="O16" i="12"/>
  <c r="M20" i="12"/>
  <c r="N20" i="12"/>
  <c r="J20" i="12"/>
  <c r="J19" i="12" s="1"/>
  <c r="K27" i="12"/>
  <c r="G14" i="12"/>
  <c r="G32" i="12"/>
  <c r="AE9" i="12"/>
  <c r="AC8" i="12"/>
  <c r="AE10" i="12"/>
  <c r="AE20" i="12"/>
  <c r="AA8" i="12"/>
  <c r="AA9" i="12"/>
  <c r="S9" i="12"/>
  <c r="Q8" i="12"/>
  <c r="S17" i="12"/>
  <c r="Q14" i="12"/>
  <c r="S10" i="12"/>
  <c r="S16" i="12"/>
  <c r="S20" i="12"/>
  <c r="Q30" i="12"/>
  <c r="Q19" i="12" s="1"/>
  <c r="M30" i="12"/>
  <c r="M9" i="12"/>
  <c r="K9" i="12"/>
  <c r="I8" i="12"/>
  <c r="J18" i="12"/>
  <c r="K10" i="12"/>
  <c r="I24" i="12"/>
  <c r="G9" i="12"/>
  <c r="G17" i="12"/>
  <c r="AE19" i="12" l="1"/>
  <c r="J33" i="12"/>
  <c r="AA19" i="12"/>
  <c r="O30" i="12"/>
  <c r="N19" i="12"/>
  <c r="N33" i="12" s="1"/>
  <c r="G21" i="12"/>
  <c r="G20" i="12"/>
  <c r="I22" i="20"/>
  <c r="O20" i="12"/>
  <c r="G19" i="12"/>
  <c r="I21" i="20"/>
  <c r="I18" i="20"/>
  <c r="I16" i="20"/>
  <c r="I10" i="20"/>
  <c r="I20" i="20"/>
  <c r="I17" i="20"/>
  <c r="I15" i="20"/>
  <c r="I14" i="20"/>
  <c r="I13" i="20"/>
  <c r="I12" i="20"/>
  <c r="I11" i="20"/>
  <c r="I9" i="20"/>
  <c r="I8" i="20"/>
  <c r="I7" i="20"/>
  <c r="I6" i="20"/>
  <c r="C22" i="20"/>
  <c r="I19" i="20"/>
  <c r="C23" i="20"/>
  <c r="F23" i="20"/>
  <c r="F18" i="12"/>
  <c r="G18" i="12" s="1"/>
  <c r="AA20" i="12"/>
  <c r="V19" i="12"/>
  <c r="W19" i="12" s="1"/>
  <c r="W20" i="12"/>
  <c r="W24" i="12"/>
  <c r="V18" i="12"/>
  <c r="W18" i="12" s="1"/>
  <c r="S19" i="12"/>
  <c r="S30" i="12"/>
  <c r="S14" i="12"/>
  <c r="AC18" i="12"/>
  <c r="AE18" i="12" s="1"/>
  <c r="AE8" i="12"/>
  <c r="Y14" i="12"/>
  <c r="AA17" i="12"/>
  <c r="Q18" i="12"/>
  <c r="S18" i="12" s="1"/>
  <c r="S8" i="12"/>
  <c r="O17" i="12"/>
  <c r="M14" i="12"/>
  <c r="O14" i="12" s="1"/>
  <c r="M19" i="12"/>
  <c r="O9" i="12"/>
  <c r="M8" i="12"/>
  <c r="K24" i="12"/>
  <c r="I20" i="12"/>
  <c r="K17" i="12"/>
  <c r="I14" i="12"/>
  <c r="K14" i="12" s="1"/>
  <c r="K8" i="12"/>
  <c r="S33" i="12" l="1"/>
  <c r="Q33" i="12"/>
  <c r="AC33" i="12"/>
  <c r="AE33" i="12"/>
  <c r="W33" i="12"/>
  <c r="V33" i="12"/>
  <c r="G33" i="12"/>
  <c r="F33" i="12"/>
  <c r="O19" i="12"/>
  <c r="I18" i="12"/>
  <c r="K18" i="12" s="1"/>
  <c r="G22" i="20"/>
  <c r="D21" i="20"/>
  <c r="D18" i="20"/>
  <c r="D10" i="20"/>
  <c r="D28" i="20"/>
  <c r="D20" i="20"/>
  <c r="D16" i="20"/>
  <c r="D15" i="20"/>
  <c r="D12" i="20"/>
  <c r="D9" i="20"/>
  <c r="D8" i="20"/>
  <c r="D7" i="20"/>
  <c r="D6" i="20"/>
  <c r="D11" i="20"/>
  <c r="D17" i="20"/>
  <c r="D13" i="20"/>
  <c r="D14" i="20"/>
  <c r="D22" i="20"/>
  <c r="G21" i="20"/>
  <c r="G20" i="20"/>
  <c r="G18" i="20"/>
  <c r="G16" i="20"/>
  <c r="G15" i="20"/>
  <c r="G14" i="20"/>
  <c r="G13" i="20"/>
  <c r="G12" i="20"/>
  <c r="G10" i="20"/>
  <c r="G9" i="20"/>
  <c r="G8" i="20"/>
  <c r="G7" i="20"/>
  <c r="G11" i="20"/>
  <c r="G17" i="20"/>
  <c r="D19" i="20"/>
  <c r="AA14" i="12"/>
  <c r="Y18" i="12"/>
  <c r="M18" i="12"/>
  <c r="O18" i="12" s="1"/>
  <c r="O8" i="12"/>
  <c r="K20" i="12"/>
  <c r="I19" i="12"/>
  <c r="AA18" i="12" l="1"/>
  <c r="AA33" i="12" s="1"/>
  <c r="Y33" i="12"/>
  <c r="O33" i="12"/>
  <c r="M33" i="12"/>
  <c r="K19" i="12"/>
  <c r="K33" i="12" s="1"/>
  <c r="I33" i="12"/>
  <c r="AB24" i="12"/>
  <c r="X24" i="12"/>
  <c r="T24" i="12"/>
  <c r="T27" i="12"/>
  <c r="P24" i="12"/>
  <c r="L24" i="12"/>
  <c r="AB30" i="12"/>
  <c r="AB27" i="12"/>
  <c r="AB21" i="12"/>
  <c r="AB14" i="12"/>
  <c r="AB9" i="12"/>
  <c r="AB8" i="12" s="1"/>
  <c r="X30" i="12"/>
  <c r="X27" i="12"/>
  <c r="X21" i="12"/>
  <c r="X14" i="12"/>
  <c r="X9" i="12"/>
  <c r="X8" i="12" s="1"/>
  <c r="T30" i="12"/>
  <c r="T21" i="12"/>
  <c r="T14" i="12"/>
  <c r="T9" i="12"/>
  <c r="T8" i="12" s="1"/>
  <c r="P30" i="12"/>
  <c r="P27" i="12"/>
  <c r="P21" i="12"/>
  <c r="P14" i="12"/>
  <c r="P9" i="12"/>
  <c r="P8" i="12" s="1"/>
  <c r="L30" i="12"/>
  <c r="H30" i="12"/>
  <c r="D30" i="12"/>
  <c r="L27" i="12"/>
  <c r="H27" i="12"/>
  <c r="D27" i="12"/>
  <c r="H24" i="12"/>
  <c r="D24" i="12"/>
  <c r="L21" i="12"/>
  <c r="H21" i="12"/>
  <c r="D21" i="12"/>
  <c r="L14" i="12"/>
  <c r="H14" i="12"/>
  <c r="D14" i="12"/>
  <c r="L9" i="12"/>
  <c r="L8" i="12" s="1"/>
  <c r="H9" i="12"/>
  <c r="H8" i="12" s="1"/>
  <c r="D9" i="12"/>
  <c r="D8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P20" i="12" l="1"/>
  <c r="P19" i="12" s="1"/>
  <c r="P33" i="12" s="1"/>
  <c r="T20" i="12"/>
  <c r="H20" i="12"/>
  <c r="L20" i="12"/>
  <c r="L19" i="12" s="1"/>
  <c r="X20" i="12"/>
  <c r="X19" i="12" s="1"/>
  <c r="X33" i="12" s="1"/>
  <c r="AB20" i="12"/>
  <c r="AB19" i="12" s="1"/>
  <c r="AB33" i="12" s="1"/>
  <c r="AB18" i="12"/>
  <c r="H19" i="12"/>
  <c r="X18" i="12"/>
  <c r="T19" i="12"/>
  <c r="T33" i="12" s="1"/>
  <c r="T18" i="12"/>
  <c r="P18" i="12"/>
  <c r="H18" i="12"/>
  <c r="D20" i="12"/>
  <c r="D19" i="12" s="1"/>
  <c r="L18" i="12"/>
  <c r="D18" i="12"/>
</calcChain>
</file>

<file path=xl/sharedStrings.xml><?xml version="1.0" encoding="utf-8"?>
<sst xmlns="http://schemas.openxmlformats.org/spreadsheetml/2006/main" count="191" uniqueCount="110">
  <si>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</si>
  <si>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</si>
  <si>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</si>
  <si>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</si>
  <si>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</si>
  <si>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</si>
  <si>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</si>
  <si>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</si>
  <si>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</si>
  <si>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5.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</si>
  <si>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</si>
  <si>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</si>
  <si>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</si>
  <si>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</si>
  <si>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</si>
  <si>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</si>
  <si>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</si>
  <si>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</si>
  <si>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</si>
  <si>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</si>
  <si>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</si>
  <si>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</si>
  <si>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</si>
  <si>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</si>
  <si>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</si>
  <si>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</si>
  <si>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</si>
  <si>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</si>
  <si>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</si>
  <si>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</si>
  <si>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</si>
  <si>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</si>
  <si>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</si>
  <si>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</si>
  <si>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</si>
  <si>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</si>
  <si>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</si>
  <si>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</si>
  <si>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</si>
  <si>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</si>
  <si>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</si>
  <si>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</si>
  <si>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</si>
  <si>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</si>
  <si>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</si>
  <si>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</si>
  <si>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</si>
  <si>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</si>
  <si>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</si>
  <si>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</si>
  <si>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</si>
  <si>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</si>
  <si>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</si>
  <si>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</si>
  <si>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</si>
  <si>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</si>
  <si>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</si>
  <si>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</si>
  <si>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</si>
  <si>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</si>
  <si>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</si>
  <si>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</si>
  <si>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</si>
  <si>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</si>
  <si>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</si>
  <si>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</si>
  <si>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</si>
  <si>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</si>
  <si>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</si>
  <si>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</si>
  <si>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3. Объем финансовых потребностей для реализации производственной программы</t>
  </si>
  <si>
    <t>6.</t>
  </si>
  <si>
    <t>7.</t>
  </si>
  <si>
    <t>ОТЧЕТ ОБ ИСПОЛНЕНИИ ПРОИЗВОДСТВЕННОЙ ПРОГРАММЫ</t>
  </si>
  <si>
    <t>%</t>
  </si>
  <si>
    <t>расходы на амортизацию непроизводственных активов</t>
  </si>
  <si>
    <t>расходы по охране объектов и территорий</t>
  </si>
  <si>
    <t>прочие расходы</t>
  </si>
  <si>
    <t>Административные расходы</t>
  </si>
  <si>
    <t>г.Анадырь</t>
  </si>
  <si>
    <t>план 2018</t>
  </si>
  <si>
    <t>факт 2018</t>
  </si>
  <si>
    <t>Расходы на оплату работ и услуг, выполняемых сторонними организациями всего, в т.ч.: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</si>
  <si>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</si>
  <si>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</si>
  <si>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</si>
  <si>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</si>
  <si>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</si>
  <si>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</si>
  <si>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</si>
  <si>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</si>
  <si>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</si>
  <si>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</si>
  <si>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</si>
  <si>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</si>
  <si>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административные расходы всего, в т.ч.:</t>
  </si>
  <si>
    <t>ИТОГО</t>
  </si>
  <si>
    <t>численность</t>
  </si>
  <si>
    <t>на 1 руб. заработной платы</t>
  </si>
  <si>
    <t>Оплата труда, в т.ч. Проезд</t>
  </si>
  <si>
    <t>факт 2019</t>
  </si>
  <si>
    <t>расчет 2020</t>
  </si>
  <si>
    <t>план 2019</t>
  </si>
  <si>
    <t>в сфере водоснабжения (подвоз воды) за 2020 год</t>
  </si>
  <si>
    <t>2020 год</t>
  </si>
  <si>
    <t>Руководитель организации</t>
  </si>
  <si>
    <t>(должность)</t>
  </si>
  <si>
    <t>(ФИО, подпись)</t>
  </si>
  <si>
    <t>Генеральный директор</t>
  </si>
  <si>
    <t xml:space="preserve">                                                                          И.В.Паплинский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</si>
</sst>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00"/>
    <numFmt numFmtId="167" formatCode="_-* #,##0\ &quot;р.&quot;_-;\-* #,##0\ &quot;р.&quot;_-;_-* &quot;-&quot;\ &quot;р.&quot;_-;_-@_-"/>
    <numFmt numFmtId="168" formatCode="#,##0\ &quot;d.&quot;;[Red]\-#,##0\ &quot;d.&quot;"/>
    <numFmt numFmtId="169" formatCode="#,##0.00\ &quot;d.&quot;;[Red]\-#,##0.00\ &quot;d.&quot;"/>
    <numFmt numFmtId="170" formatCode="#,##0.00\ &quot;đ.&quot;;[Red]\-#,##0.00\ &quot;đ.&quot;"/>
    <numFmt numFmtId="171" formatCode="_-* #,##0\ _đ_._-;\-* #,##0\ _đ_._-;_-* &quot;-&quot;\ _đ_._-;_-@_-"/>
    <numFmt numFmtId="172" formatCode="_-* #,##0.00\ _đ_._-;\-* #,##0.00\ _đ_._-;_-* &quot;-&quot;??\ _đ_._-;_-@_-"/>
    <numFmt numFmtId="173" formatCode="#,##0\ &quot;р.&quot;;[Red]\-#,##0\ &quot;р.&quot;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.00_р_._-;\-* #,##0.00_р_._-;_-* &quot;-&quot;??_р_._-;_-@_-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9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167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0" fontId="4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39" applyBorder="0">
      <alignment horizontal="center" vertical="center" wrapText="1"/>
    </xf>
    <xf numFmtId="0" fontId="1" fillId="0" borderId="0"/>
    <xf numFmtId="0" fontId="15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10" fillId="0" borderId="0" xfId="3" applyFont="1"/>
    <xf numFmtId="0" fontId="7" fillId="0" borderId="4" xfId="3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7" fillId="0" borderId="0" xfId="3" applyFont="1"/>
    <xf numFmtId="0" fontId="2" fillId="0" borderId="4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3" applyFont="1"/>
    <xf numFmtId="0" fontId="2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4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5" borderId="12" xfId="1" applyFont="1" applyFill="1" applyBorder="1" applyAlignment="1">
      <alignment wrapText="1"/>
    </xf>
    <xf numFmtId="164" fontId="12" fillId="0" borderId="13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5" borderId="18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5" borderId="18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4" fontId="12" fillId="0" borderId="19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2"/>
    </xf>
    <xf numFmtId="164" fontId="14" fillId="0" borderId="19" xfId="0" applyNumberFormat="1" applyFont="1" applyFill="1" applyBorder="1"/>
    <xf numFmtId="164" fontId="14" fillId="0" borderId="23" xfId="0" applyNumberFormat="1" applyFont="1" applyFill="1" applyBorder="1"/>
    <xf numFmtId="164" fontId="14" fillId="0" borderId="18" xfId="0" applyNumberFormat="1" applyFont="1" applyFill="1" applyBorder="1"/>
    <xf numFmtId="164" fontId="14" fillId="0" borderId="21" xfId="0" applyNumberFormat="1" applyFont="1" applyFill="1" applyBorder="1"/>
    <xf numFmtId="0" fontId="12" fillId="0" borderId="18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3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 shrinkToFit="1"/>
    </xf>
    <xf numFmtId="0" fontId="14" fillId="0" borderId="34" xfId="0" applyFont="1" applyBorder="1" applyAlignment="1">
      <alignment horizontal="center"/>
    </xf>
    <xf numFmtId="164" fontId="14" fillId="0" borderId="34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 shrinkToFit="1"/>
    </xf>
    <xf numFmtId="0" fontId="14" fillId="0" borderId="23" xfId="0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 shrinkToFit="1"/>
    </xf>
    <xf numFmtId="0" fontId="14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 vertical="center" wrapText="1"/>
    </xf>
    <xf numFmtId="164" fontId="14" fillId="0" borderId="30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64" fontId="6" fillId="0" borderId="0" xfId="0" applyNumberFormat="1" applyFont="1"/>
    <xf numFmtId="164" fontId="14" fillId="0" borderId="17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14" fillId="0" borderId="0" xfId="0" applyNumberFormat="1" applyFont="1"/>
    <xf numFmtId="164" fontId="14" fillId="0" borderId="23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64" fontId="14" fillId="0" borderId="24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164" fontId="12" fillId="0" borderId="19" xfId="1" applyNumberFormat="1" applyFont="1" applyFill="1" applyBorder="1" applyAlignment="1">
      <alignment horizontal="center"/>
    </xf>
    <xf numFmtId="164" fontId="12" fillId="0" borderId="34" xfId="1" applyNumberFormat="1" applyFont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0" fontId="1" fillId="0" borderId="0" xfId="39"/>
    <xf numFmtId="165" fontId="3" fillId="0" borderId="4" xfId="5" applyNumberFormat="1" applyFont="1" applyBorder="1" applyAlignment="1">
      <alignment horizontal="center" vertical="center" wrapText="1"/>
    </xf>
    <xf numFmtId="165" fontId="3" fillId="7" borderId="4" xfId="5" applyNumberFormat="1" applyFont="1" applyFill="1" applyBorder="1" applyAlignment="1">
      <alignment horizontal="center" vertical="center" wrapText="1"/>
    </xf>
    <xf numFmtId="0" fontId="1" fillId="7" borderId="4" xfId="39" applyFill="1" applyBorder="1"/>
    <xf numFmtId="165" fontId="2" fillId="6" borderId="35" xfId="5" applyNumberFormat="1" applyFont="1" applyFill="1" applyBorder="1" applyAlignment="1">
      <alignment vertical="center" wrapText="1"/>
    </xf>
    <xf numFmtId="165" fontId="2" fillId="6" borderId="4" xfId="5" applyNumberFormat="1" applyFont="1" applyFill="1" applyBorder="1" applyAlignment="1">
      <alignment vertical="center" wrapText="1"/>
    </xf>
    <xf numFmtId="0" fontId="1" fillId="6" borderId="4" xfId="39" applyFill="1" applyBorder="1"/>
    <xf numFmtId="166" fontId="19" fillId="6" borderId="4" xfId="39" applyNumberFormat="1" applyFont="1" applyFill="1" applyBorder="1"/>
    <xf numFmtId="0" fontId="1" fillId="6" borderId="0" xfId="39" applyFill="1"/>
    <xf numFmtId="165" fontId="2" fillId="0" borderId="35" xfId="5" applyNumberFormat="1" applyFont="1" applyBorder="1" applyAlignment="1">
      <alignment vertical="center" wrapText="1"/>
    </xf>
    <xf numFmtId="165" fontId="2" fillId="0" borderId="4" xfId="5" applyNumberFormat="1" applyFont="1" applyBorder="1" applyAlignment="1">
      <alignment vertical="center" wrapText="1"/>
    </xf>
    <xf numFmtId="0" fontId="1" fillId="0" borderId="4" xfId="39" applyBorder="1"/>
    <xf numFmtId="166" fontId="19" fillId="0" borderId="4" xfId="39" applyNumberFormat="1" applyFont="1" applyBorder="1"/>
    <xf numFmtId="165" fontId="2" fillId="6" borderId="36" xfId="5" applyNumberFormat="1" applyFont="1" applyFill="1" applyBorder="1" applyAlignment="1">
      <alignment vertical="center" wrapText="1"/>
    </xf>
    <xf numFmtId="0" fontId="19" fillId="0" borderId="0" xfId="39" applyFont="1" applyAlignment="1">
      <alignment horizontal="right"/>
    </xf>
    <xf numFmtId="0" fontId="19" fillId="0" borderId="0" xfId="39" applyFont="1"/>
    <xf numFmtId="165" fontId="2" fillId="0" borderId="0" xfId="5" applyNumberFormat="1" applyFont="1" applyFill="1" applyBorder="1" applyAlignment="1">
      <alignment vertical="center" wrapText="1"/>
    </xf>
    <xf numFmtId="165" fontId="2" fillId="0" borderId="0" xfId="5" applyNumberFormat="1" applyFont="1" applyFill="1" applyBorder="1" applyAlignment="1">
      <alignment horizontal="right" vertical="center" wrapText="1"/>
    </xf>
    <xf numFmtId="0" fontId="1" fillId="8" borderId="0" xfId="39" applyFill="1" applyAlignment="1">
      <alignment horizontal="center"/>
    </xf>
    <xf numFmtId="0" fontId="1" fillId="8" borderId="4" xfId="39" applyFill="1" applyBorder="1"/>
    <xf numFmtId="166" fontId="19" fillId="8" borderId="4" xfId="39" applyNumberFormat="1" applyFont="1" applyFill="1" applyBorder="1"/>
    <xf numFmtId="0" fontId="7" fillId="0" borderId="0" xfId="3" applyFont="1" applyAlignment="1">
      <alignment horizontal="center"/>
    </xf>
    <xf numFmtId="0" fontId="7" fillId="0" borderId="0" xfId="48" applyFont="1"/>
    <xf numFmtId="164" fontId="22" fillId="0" borderId="19" xfId="1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164" fontId="22" fillId="0" borderId="21" xfId="1" applyNumberFormat="1" applyFont="1" applyFill="1" applyBorder="1" applyAlignment="1">
      <alignment horizontal="center"/>
    </xf>
    <xf numFmtId="164" fontId="22" fillId="0" borderId="23" xfId="1" applyNumberFormat="1" applyFont="1" applyFill="1" applyBorder="1" applyAlignment="1">
      <alignment horizontal="center"/>
    </xf>
    <xf numFmtId="164" fontId="22" fillId="0" borderId="22" xfId="0" applyNumberFormat="1" applyFont="1" applyFill="1" applyBorder="1" applyAlignment="1">
      <alignment horizontal="center"/>
    </xf>
    <xf numFmtId="0" fontId="7" fillId="0" borderId="9" xfId="3" applyFont="1" applyBorder="1"/>
    <xf numFmtId="0" fontId="7" fillId="0" borderId="0" xfId="3" applyFont="1" applyBorder="1"/>
    <xf numFmtId="0" fontId="8" fillId="0" borderId="0" xfId="3" applyFont="1" applyAlignment="1">
      <alignment horizontal="center"/>
    </xf>
    <xf numFmtId="0" fontId="11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wrapText="1"/>
    </xf>
    <xf numFmtId="165" fontId="3" fillId="0" borderId="36" xfId="5" applyNumberFormat="1" applyFont="1" applyBorder="1" applyAlignment="1">
      <alignment horizontal="center" vertical="center" wrapText="1"/>
    </xf>
    <xf numFmtId="165" fontId="3" fillId="0" borderId="38" xfId="5" applyNumberFormat="1" applyFont="1" applyBorder="1" applyAlignment="1">
      <alignment horizontal="center" vertical="center" wrapText="1"/>
    </xf>
    <xf numFmtId="0" fontId="19" fillId="0" borderId="37" xfId="39" applyFont="1" applyBorder="1" applyAlignment="1">
      <alignment horizontal="center"/>
    </xf>
    <xf numFmtId="0" fontId="19" fillId="0" borderId="9" xfId="39" applyFont="1" applyBorder="1" applyAlignment="1">
      <alignment horizontal="center"/>
    </xf>
  </cellXfs>
  <cellStyles count="50">
    <cellStyle name="_прил 23-27 ЧЭ ХВС" xfId="6"/>
    <cellStyle name="AFE" xfId="7"/>
    <cellStyle name="Alilciue [0]_AAA" xfId="8"/>
    <cellStyle name="Alilciue_AAA" xfId="9"/>
    <cellStyle name="Äĺíĺćíűé_AN" xfId="10"/>
    <cellStyle name="Alilciue_IKGPR" xfId="11"/>
    <cellStyle name="Äĺíĺćíűé_KOTELPR" xfId="12"/>
    <cellStyle name="Alilciue_RAZRAD" xfId="13"/>
    <cellStyle name="Äĺíĺćíűé_REG" xfId="14"/>
    <cellStyle name="Iau?iue_AAA" xfId="15"/>
    <cellStyle name="Îáű÷íűé_1 číä óä10" xfId="16"/>
    <cellStyle name="Nun??c [0]_AAA" xfId="17"/>
    <cellStyle name="Nun??c_AAA" xfId="18"/>
    <cellStyle name="Ňűń˙÷č [0]_1 číä óä10" xfId="19"/>
    <cellStyle name="Ňűń˙÷č_1 číä óä10" xfId="20"/>
    <cellStyle name="Ôčíŕíńîâűé [0]_ATPCD30" xfId="21"/>
    <cellStyle name="Ôčíŕíńîâűé_ATPCD30" xfId="22"/>
    <cellStyle name="Гиперссылка 2" xfId="40"/>
    <cellStyle name="Денежный [0Э_11DXATP" xfId="23"/>
    <cellStyle name="ЗаголовокСтолбца" xfId="41"/>
    <cellStyle name="Обычный" xfId="0" builtinId="0"/>
    <cellStyle name="Обычный 2" xfId="4"/>
    <cellStyle name="Обычный 2 2" xfId="39"/>
    <cellStyle name="Обычный 2 3" xfId="42"/>
    <cellStyle name="Обычный 2_ООО Тепловая компания (печора)" xfId="1"/>
    <cellStyle name="Обычный 3" xfId="24"/>
    <cellStyle name="Обычный 3 2" xfId="43"/>
    <cellStyle name="Обычный 32" xfId="44"/>
    <cellStyle name="Обычный 4" xfId="25"/>
    <cellStyle name="Обычный 4 2" xfId="45"/>
    <cellStyle name="Обычный 5" xfId="2"/>
    <cellStyle name="Обычный 5 2" xfId="26"/>
    <cellStyle name="Обычный 5 3" xfId="27"/>
    <cellStyle name="Обычный 6" xfId="28"/>
    <cellStyle name="Обычный 7" xfId="29"/>
    <cellStyle name="Обычный 8" xfId="5"/>
    <cellStyle name="Обычный 8 2" xfId="46"/>
    <cellStyle name="Обычный 9" xfId="47"/>
    <cellStyle name="Обычный_PP_PitWater" xfId="3"/>
    <cellStyle name="Обычный_PP_Stok" xfId="48"/>
    <cellStyle name="Процентный 2" xfId="30"/>
    <cellStyle name="Процентный 3" xfId="31"/>
    <cellStyle name="Процентный 4" xfId="32"/>
    <cellStyle name="Процентный 5" xfId="33"/>
    <cellStyle name="Процентный 6" xfId="34"/>
    <cellStyle name="Процентный 7" xfId="49"/>
    <cellStyle name="Стиль 1" xfId="35"/>
    <cellStyle name="Тысячи [0]_1 инд уд10" xfId="36"/>
    <cellStyle name="Тысячи_1 инд уд10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19/&#1058;&#1072;&#1088;&#1080;&#1092;&#1099;%202019/&#1040;&#1085;&#1072;&#1076;&#1099;&#1088;&#1089;&#1082;&#1080;&#1081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51;&#1072;&#1084;&#1091;&#1090;&#1089;&#1082;&#1086;&#1077;%2020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63;&#1091;&#1074;&#1072;&#1085;&#1089;&#1082;&#1086;&#1077;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53;&#1091;&#1085;&#1083;&#1080;&#1075;&#1088;&#1072;&#1085;%202020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69;&#1085;&#1084;&#1077;&#1083;&#1077;&#1085;%202020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71;&#1085;&#1088;&#1072;&#1082;&#1099;&#1085;&#1085;&#1086;&#1090;%202020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0;&#1085;&#1072;&#1076;&#1099;&#1088;&#1089;&#1082;&#1080;&#1081;/&#1060;&#1072;&#1082;&#1090;_&#1059;&#1075;&#1086;&#1083;&#1100;&#1085;&#1099;&#1077;%20&#1050;&#1086;&#1087;&#1080;%202020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57;&#1080;&#1088;&#1077;&#1085;&#1080;&#1082;&#1080;%202020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5;&#1055;%20&#1042;&#1057;%20&#1042;&#1054;%202019-2023/&#1055;&#1055;%20&#1092;&#1072;&#1082;&#1090;%202020/&#1086;&#1090;%20&#1056;&#1054;/&#1063;&#1050;&#1061;/&#1063;&#1050;&#1061;_&#1092;&#1072;&#1082;&#1090;_2020/&#1055;&#1054;&#1044;&#1042;&#1054;&#1047;%20&#1055;&#1055;%20&#1063;&#1050;&#1061;%202020%20&#1092;&#1072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4">
          <cell r="I134">
            <v>1172.5999999999999</v>
          </cell>
        </row>
      </sheetData>
      <sheetData sheetId="2"/>
      <sheetData sheetId="3"/>
      <sheetData sheetId="4">
        <row r="7">
          <cell r="I7">
            <v>47.4</v>
          </cell>
        </row>
        <row r="14">
          <cell r="I14">
            <v>31</v>
          </cell>
        </row>
        <row r="15">
          <cell r="I15">
            <v>12</v>
          </cell>
        </row>
        <row r="76">
          <cell r="I76">
            <v>14.4</v>
          </cell>
        </row>
        <row r="80">
          <cell r="I80">
            <v>1.2</v>
          </cell>
        </row>
        <row r="82">
          <cell r="I82">
            <v>0.8</v>
          </cell>
        </row>
      </sheetData>
      <sheetData sheetId="5">
        <row r="7">
          <cell r="I7">
            <v>99.199999999999989</v>
          </cell>
        </row>
        <row r="14">
          <cell r="I14">
            <v>38.200000000000003</v>
          </cell>
        </row>
        <row r="15">
          <cell r="I15">
            <v>18.600000000000001</v>
          </cell>
        </row>
        <row r="76">
          <cell r="I76">
            <v>52</v>
          </cell>
        </row>
        <row r="80">
          <cell r="I80">
            <v>4.8000000000000007</v>
          </cell>
        </row>
        <row r="82">
          <cell r="I82">
            <v>4.2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99">
          <cell r="I99">
            <v>695</v>
          </cell>
        </row>
      </sheetData>
      <sheetData sheetId="2"/>
      <sheetData sheetId="3"/>
      <sheetData sheetId="4">
        <row r="7">
          <cell r="I7">
            <v>155.35</v>
          </cell>
        </row>
        <row r="14">
          <cell r="I14">
            <v>7.8999999999999986</v>
          </cell>
        </row>
        <row r="15">
          <cell r="I15">
            <v>3.4</v>
          </cell>
        </row>
        <row r="76">
          <cell r="I76">
            <v>102.75</v>
          </cell>
        </row>
        <row r="79">
          <cell r="I79">
            <v>2.7</v>
          </cell>
        </row>
        <row r="80">
          <cell r="I80">
            <v>5.4</v>
          </cell>
        </row>
        <row r="82">
          <cell r="I82">
            <v>4.4000000000000004</v>
          </cell>
        </row>
        <row r="88">
          <cell r="I88">
            <v>32.200000000000003</v>
          </cell>
        </row>
      </sheetData>
      <sheetData sheetId="5">
        <row r="7">
          <cell r="I7">
            <v>139.44999999999999</v>
          </cell>
        </row>
        <row r="14">
          <cell r="I14">
            <v>8.6999999999999993</v>
          </cell>
        </row>
        <row r="15">
          <cell r="I15">
            <v>4.5999999999999996</v>
          </cell>
        </row>
        <row r="76">
          <cell r="I76">
            <v>79.150000000000006</v>
          </cell>
        </row>
        <row r="79">
          <cell r="I79">
            <v>1</v>
          </cell>
        </row>
        <row r="80">
          <cell r="I80">
            <v>6</v>
          </cell>
        </row>
        <row r="82">
          <cell r="I82">
            <v>3.4</v>
          </cell>
        </row>
        <row r="88">
          <cell r="I88">
            <v>41.2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5">
          <cell r="I135">
            <v>857242.5199999999</v>
          </cell>
        </row>
      </sheetData>
      <sheetData sheetId="2"/>
      <sheetData sheetId="3"/>
      <sheetData sheetId="4">
        <row r="7">
          <cell r="I7">
            <v>5475.4219240000002</v>
          </cell>
        </row>
        <row r="14">
          <cell r="I14">
            <v>2319.8179239999999</v>
          </cell>
        </row>
        <row r="15">
          <cell r="I15">
            <v>678.24314300000003</v>
          </cell>
        </row>
        <row r="23">
          <cell r="I23">
            <v>1637.9747809999999</v>
          </cell>
        </row>
        <row r="76">
          <cell r="I76">
            <v>2160.7359999999994</v>
          </cell>
        </row>
        <row r="79">
          <cell r="I79">
            <v>40.22</v>
          </cell>
        </row>
        <row r="80">
          <cell r="I80">
            <v>944.64799999999991</v>
          </cell>
        </row>
        <row r="88">
          <cell r="I88">
            <v>10</v>
          </cell>
        </row>
      </sheetData>
      <sheetData sheetId="5">
        <row r="7">
          <cell r="I7">
            <v>8255.0010000000002</v>
          </cell>
        </row>
        <row r="14">
          <cell r="I14">
            <v>5219.6799999999994</v>
          </cell>
        </row>
        <row r="15">
          <cell r="I15">
            <v>2996.6692900000003</v>
          </cell>
        </row>
        <row r="23">
          <cell r="I23">
            <v>2219.01071</v>
          </cell>
        </row>
        <row r="76">
          <cell r="I76">
            <v>2256.91</v>
          </cell>
        </row>
        <row r="79">
          <cell r="I79">
            <v>40.020000000000003</v>
          </cell>
        </row>
        <row r="80">
          <cell r="I80">
            <v>729.39099999999996</v>
          </cell>
        </row>
        <row r="82">
          <cell r="I82">
            <v>2</v>
          </cell>
        </row>
        <row r="88">
          <cell r="I88">
            <v>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4">
          <cell r="I134">
            <v>110.94</v>
          </cell>
        </row>
      </sheetData>
      <sheetData sheetId="2"/>
      <sheetData sheetId="3"/>
      <sheetData sheetId="4">
        <row r="7">
          <cell r="I7">
            <v>1398.7</v>
          </cell>
        </row>
        <row r="14">
          <cell r="I14">
            <v>345.19999999999993</v>
          </cell>
        </row>
        <row r="15">
          <cell r="I15">
            <v>268.39999999999998</v>
          </cell>
        </row>
        <row r="76">
          <cell r="I76">
            <v>539</v>
          </cell>
        </row>
        <row r="79">
          <cell r="I79">
            <v>22.9</v>
          </cell>
        </row>
        <row r="80">
          <cell r="I80">
            <v>272.39999999999998</v>
          </cell>
        </row>
        <row r="82">
          <cell r="I82">
            <v>10.8</v>
          </cell>
        </row>
        <row r="88">
          <cell r="I88">
            <v>208.4</v>
          </cell>
        </row>
      </sheetData>
      <sheetData sheetId="5">
        <row r="7">
          <cell r="I7">
            <v>1295.75</v>
          </cell>
        </row>
        <row r="14">
          <cell r="I14">
            <v>311.2</v>
          </cell>
        </row>
        <row r="15">
          <cell r="I15">
            <v>237</v>
          </cell>
        </row>
        <row r="76">
          <cell r="I76">
            <v>551.6</v>
          </cell>
        </row>
        <row r="79">
          <cell r="I79">
            <v>17.3</v>
          </cell>
        </row>
        <row r="80">
          <cell r="I80">
            <v>217.8</v>
          </cell>
        </row>
        <row r="82">
          <cell r="I82">
            <v>10.649999999999999</v>
          </cell>
        </row>
        <row r="88">
          <cell r="I88">
            <v>187.2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5">
          <cell r="I135">
            <v>540665.27</v>
          </cell>
        </row>
      </sheetData>
      <sheetData sheetId="2"/>
      <sheetData sheetId="3"/>
      <sheetData sheetId="4">
        <row r="7">
          <cell r="I7">
            <v>821.65000000000009</v>
          </cell>
        </row>
        <row r="14">
          <cell r="I14">
            <v>2.4000001000000002</v>
          </cell>
        </row>
        <row r="76">
          <cell r="I76">
            <v>376.6</v>
          </cell>
        </row>
        <row r="79">
          <cell r="I79">
            <v>30</v>
          </cell>
        </row>
        <row r="80">
          <cell r="I80">
            <v>324.40000000000003</v>
          </cell>
        </row>
        <row r="81">
          <cell r="I81">
            <v>0.4</v>
          </cell>
        </row>
        <row r="82">
          <cell r="I82">
            <v>9.65</v>
          </cell>
        </row>
        <row r="88">
          <cell r="I88">
            <v>78.2</v>
          </cell>
        </row>
      </sheetData>
      <sheetData sheetId="5">
        <row r="7">
          <cell r="I7">
            <v>778.80000000000007</v>
          </cell>
        </row>
        <row r="14">
          <cell r="I14">
            <v>15</v>
          </cell>
        </row>
        <row r="76">
          <cell r="I76">
            <v>338.79999999999995</v>
          </cell>
        </row>
        <row r="79">
          <cell r="I79">
            <v>37.5</v>
          </cell>
        </row>
        <row r="80">
          <cell r="I80">
            <v>290</v>
          </cell>
        </row>
        <row r="82">
          <cell r="I82">
            <v>7.5</v>
          </cell>
        </row>
        <row r="88">
          <cell r="I88">
            <v>90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/>
      <sheetData sheetId="2">
        <row r="7">
          <cell r="J7">
            <v>65563.280452999999</v>
          </cell>
        </row>
      </sheetData>
      <sheetData sheetId="3"/>
      <sheetData sheetId="4">
        <row r="7">
          <cell r="H7">
            <v>56217</v>
          </cell>
          <cell r="I7">
            <v>787.7</v>
          </cell>
        </row>
        <row r="14">
          <cell r="I14">
            <v>28.9000000001</v>
          </cell>
        </row>
        <row r="76">
          <cell r="I76">
            <v>19.600000000000001</v>
          </cell>
        </row>
        <row r="78">
          <cell r="I78">
            <v>77.8</v>
          </cell>
        </row>
        <row r="79">
          <cell r="I79">
            <v>1.4</v>
          </cell>
        </row>
        <row r="85">
          <cell r="I85">
            <v>1.5</v>
          </cell>
        </row>
        <row r="86">
          <cell r="I86">
            <v>32</v>
          </cell>
        </row>
        <row r="88">
          <cell r="I88">
            <v>626.5</v>
          </cell>
        </row>
      </sheetData>
      <sheetData sheetId="5">
        <row r="7">
          <cell r="H7">
            <v>67172</v>
          </cell>
          <cell r="I7">
            <v>449.8</v>
          </cell>
        </row>
        <row r="14">
          <cell r="I14">
            <v>48</v>
          </cell>
        </row>
        <row r="76">
          <cell r="I76">
            <v>25.8</v>
          </cell>
        </row>
        <row r="78">
          <cell r="I78">
            <v>14.5</v>
          </cell>
        </row>
        <row r="79">
          <cell r="I79">
            <v>0.6</v>
          </cell>
        </row>
        <row r="85">
          <cell r="I85">
            <v>10</v>
          </cell>
        </row>
        <row r="86">
          <cell r="I86">
            <v>37</v>
          </cell>
        </row>
        <row r="88">
          <cell r="I88">
            <v>313.90000000000003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63.572000000000003</v>
          </cell>
        </row>
      </sheetData>
      <sheetData sheetId="2"/>
      <sheetData sheetId="3"/>
      <sheetData sheetId="4">
        <row r="7">
          <cell r="H7">
            <v>7093</v>
          </cell>
          <cell r="I7">
            <v>870.59999999999991</v>
          </cell>
        </row>
        <row r="14">
          <cell r="I14">
            <v>156</v>
          </cell>
        </row>
        <row r="15">
          <cell r="I15">
            <v>30</v>
          </cell>
        </row>
        <row r="76">
          <cell r="I76">
            <v>265.8</v>
          </cell>
        </row>
        <row r="78">
          <cell r="I78">
            <v>6</v>
          </cell>
        </row>
        <row r="79">
          <cell r="I79">
            <v>6</v>
          </cell>
        </row>
        <row r="80">
          <cell r="I80">
            <v>432</v>
          </cell>
        </row>
        <row r="82">
          <cell r="I82">
            <v>4.8</v>
          </cell>
        </row>
      </sheetData>
      <sheetData sheetId="5">
        <row r="7">
          <cell r="H7">
            <v>7604</v>
          </cell>
          <cell r="I7">
            <v>733.2</v>
          </cell>
        </row>
        <row r="14">
          <cell r="I14">
            <v>155</v>
          </cell>
        </row>
        <row r="15">
          <cell r="I15">
            <v>30</v>
          </cell>
        </row>
        <row r="76">
          <cell r="I76">
            <v>300.39999999999998</v>
          </cell>
        </row>
        <row r="78">
          <cell r="I78">
            <v>6</v>
          </cell>
        </row>
        <row r="79">
          <cell r="I79">
            <v>6</v>
          </cell>
        </row>
        <row r="80">
          <cell r="I80">
            <v>261</v>
          </cell>
        </row>
        <row r="82">
          <cell r="I82">
            <v>4.8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У-копи"/>
      <sheetName val="Ламут"/>
      <sheetName val="Чуван"/>
      <sheetName val="Нунлигран"/>
      <sheetName val="Сиреники"/>
      <sheetName val="Энмелен"/>
      <sheetName val="Янракыннот"/>
      <sheetName val="АУП"/>
    </sheetNames>
    <sheetDataSet>
      <sheetData sheetId="0"/>
      <sheetData sheetId="1"/>
      <sheetData sheetId="2">
        <row r="6">
          <cell r="E6">
            <v>2488.810066479673</v>
          </cell>
        </row>
        <row r="7">
          <cell r="E7">
            <v>6126.9342429551407</v>
          </cell>
        </row>
        <row r="8">
          <cell r="E8">
            <v>4413.8469493376169</v>
          </cell>
        </row>
        <row r="9">
          <cell r="E9">
            <v>14028.74393700208</v>
          </cell>
        </row>
        <row r="10">
          <cell r="E10">
            <v>7056.2582373426731</v>
          </cell>
        </row>
        <row r="11">
          <cell r="E11">
            <v>6554.6142931632548</v>
          </cell>
        </row>
        <row r="12">
          <cell r="E12">
            <v>14971.469091636034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A10" sqref="A10:B12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37" t="s">
        <v>73</v>
      </c>
      <c r="B1" s="137"/>
    </row>
    <row r="2" spans="1:2" s="2" customFormat="1" ht="18.75" customHeight="1" x14ac:dyDescent="0.3">
      <c r="A2" s="138" t="s">
        <v>103</v>
      </c>
      <c r="B2" s="138"/>
    </row>
    <row r="3" spans="1:2" s="2" customFormat="1" ht="19.5" customHeight="1" x14ac:dyDescent="0.3">
      <c r="A3" s="139"/>
      <c r="B3" s="140"/>
    </row>
    <row r="4" spans="1:2" s="2" customFormat="1" ht="18.75" customHeight="1" x14ac:dyDescent="0.3">
      <c r="A4" s="141" t="s">
        <v>17</v>
      </c>
      <c r="B4" s="141"/>
    </row>
    <row r="5" spans="1:2" ht="27" customHeight="1" x14ac:dyDescent="0.25">
      <c r="A5" s="3" t="s">
        <v>18</v>
      </c>
      <c r="B5" s="4" t="s">
        <v>24</v>
      </c>
    </row>
    <row r="6" spans="1:2" ht="36" customHeight="1" x14ac:dyDescent="0.25">
      <c r="A6" s="3" t="s">
        <v>19</v>
      </c>
      <c r="B6" s="6" t="s">
        <v>25</v>
      </c>
    </row>
    <row r="7" spans="1:2" ht="38.25" customHeight="1" x14ac:dyDescent="0.25">
      <c r="A7" s="3" t="s">
        <v>20</v>
      </c>
      <c r="B7" s="6" t="s">
        <v>21</v>
      </c>
    </row>
    <row r="8" spans="1:2" ht="27.75" customHeight="1" x14ac:dyDescent="0.25">
      <c r="A8" s="3" t="s">
        <v>22</v>
      </c>
      <c r="B8" s="4" t="s">
        <v>23</v>
      </c>
    </row>
    <row r="9" spans="1:2" s="9" customFormat="1" ht="21.75" customHeight="1" x14ac:dyDescent="0.25">
      <c r="A9" s="7"/>
      <c r="B9" s="8"/>
    </row>
    <row r="10" spans="1:2" ht="16.5" customHeight="1" x14ac:dyDescent="0.25">
      <c r="A10" s="136" t="s">
        <v>105</v>
      </c>
      <c r="B10" s="8"/>
    </row>
    <row r="11" spans="1:2" x14ac:dyDescent="0.25">
      <c r="A11" s="135" t="s">
        <v>108</v>
      </c>
      <c r="B11" s="135" t="s">
        <v>109</v>
      </c>
    </row>
    <row r="12" spans="1:2" x14ac:dyDescent="0.25">
      <c r="A12" s="128" t="s">
        <v>106</v>
      </c>
      <c r="B12" s="128" t="s">
        <v>107</v>
      </c>
    </row>
    <row r="13" spans="1:2" x14ac:dyDescent="0.25">
      <c r="A13" s="128"/>
      <c r="B13" s="129"/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G33"/>
  <sheetViews>
    <sheetView zoomScaleNormal="100" zoomScaleSheetLayoutView="85" workbookViewId="0">
      <pane xSplit="3" ySplit="7" topLeftCell="D14" activePane="bottomRight" state="frozen"/>
      <selection sqref="A1:XFD1048576"/>
      <selection pane="topRight" sqref="A1:XFD1048576"/>
      <selection pane="bottomLeft" sqref="A1:XFD1048576"/>
      <selection pane="bottomRight" activeCell="D33" sqref="D33:AE33"/>
    </sheetView>
  </sheetViews>
  <sheetFormatPr defaultRowHeight="15" x14ac:dyDescent="0.25"/>
  <cols>
    <col min="1" max="1" width="5.28515625" style="13" customWidth="1"/>
    <col min="2" max="2" width="41.140625" style="13" customWidth="1"/>
    <col min="3" max="3" width="14.28515625" style="13" customWidth="1"/>
    <col min="4" max="31" width="11.7109375" style="13" customWidth="1"/>
    <col min="32" max="262" width="9.140625" style="13"/>
    <col min="263" max="263" width="6.85546875" style="13" customWidth="1"/>
    <col min="264" max="264" width="41.140625" style="13" customWidth="1"/>
    <col min="265" max="265" width="14.28515625" style="13" customWidth="1"/>
    <col min="266" max="267" width="16.5703125" style="13" customWidth="1"/>
    <col min="268" max="518" width="9.140625" style="13"/>
    <col min="519" max="519" width="6.85546875" style="13" customWidth="1"/>
    <col min="520" max="520" width="41.140625" style="13" customWidth="1"/>
    <col min="521" max="521" width="14.28515625" style="13" customWidth="1"/>
    <col min="522" max="523" width="16.5703125" style="13" customWidth="1"/>
    <col min="524" max="774" width="9.140625" style="13"/>
    <col min="775" max="775" width="6.85546875" style="13" customWidth="1"/>
    <col min="776" max="776" width="41.140625" style="13" customWidth="1"/>
    <col min="777" max="777" width="14.28515625" style="13" customWidth="1"/>
    <col min="778" max="779" width="16.5703125" style="13" customWidth="1"/>
    <col min="780" max="1030" width="9.140625" style="13"/>
    <col min="1031" max="1031" width="6.85546875" style="13" customWidth="1"/>
    <col min="1032" max="1032" width="41.140625" style="13" customWidth="1"/>
    <col min="1033" max="1033" width="14.28515625" style="13" customWidth="1"/>
    <col min="1034" max="1035" width="16.5703125" style="13" customWidth="1"/>
    <col min="1036" max="1286" width="9.140625" style="13"/>
    <col min="1287" max="1287" width="6.85546875" style="13" customWidth="1"/>
    <col min="1288" max="1288" width="41.140625" style="13" customWidth="1"/>
    <col min="1289" max="1289" width="14.28515625" style="13" customWidth="1"/>
    <col min="1290" max="1291" width="16.5703125" style="13" customWidth="1"/>
    <col min="1292" max="1542" width="9.140625" style="13"/>
    <col min="1543" max="1543" width="6.85546875" style="13" customWidth="1"/>
    <col min="1544" max="1544" width="41.140625" style="13" customWidth="1"/>
    <col min="1545" max="1545" width="14.28515625" style="13" customWidth="1"/>
    <col min="1546" max="1547" width="16.5703125" style="13" customWidth="1"/>
    <col min="1548" max="1798" width="9.140625" style="13"/>
    <col min="1799" max="1799" width="6.85546875" style="13" customWidth="1"/>
    <col min="1800" max="1800" width="41.140625" style="13" customWidth="1"/>
    <col min="1801" max="1801" width="14.28515625" style="13" customWidth="1"/>
    <col min="1802" max="1803" width="16.5703125" style="13" customWidth="1"/>
    <col min="1804" max="2054" width="9.140625" style="13"/>
    <col min="2055" max="2055" width="6.85546875" style="13" customWidth="1"/>
    <col min="2056" max="2056" width="41.140625" style="13" customWidth="1"/>
    <col min="2057" max="2057" width="14.28515625" style="13" customWidth="1"/>
    <col min="2058" max="2059" width="16.5703125" style="13" customWidth="1"/>
    <col min="2060" max="2310" width="9.140625" style="13"/>
    <col min="2311" max="2311" width="6.85546875" style="13" customWidth="1"/>
    <col min="2312" max="2312" width="41.140625" style="13" customWidth="1"/>
    <col min="2313" max="2313" width="14.28515625" style="13" customWidth="1"/>
    <col min="2314" max="2315" width="16.5703125" style="13" customWidth="1"/>
    <col min="2316" max="2566" width="9.140625" style="13"/>
    <col min="2567" max="2567" width="6.85546875" style="13" customWidth="1"/>
    <col min="2568" max="2568" width="41.140625" style="13" customWidth="1"/>
    <col min="2569" max="2569" width="14.28515625" style="13" customWidth="1"/>
    <col min="2570" max="2571" width="16.5703125" style="13" customWidth="1"/>
    <col min="2572" max="2822" width="9.140625" style="13"/>
    <col min="2823" max="2823" width="6.85546875" style="13" customWidth="1"/>
    <col min="2824" max="2824" width="41.140625" style="13" customWidth="1"/>
    <col min="2825" max="2825" width="14.28515625" style="13" customWidth="1"/>
    <col min="2826" max="2827" width="16.5703125" style="13" customWidth="1"/>
    <col min="2828" max="3078" width="9.140625" style="13"/>
    <col min="3079" max="3079" width="6.85546875" style="13" customWidth="1"/>
    <col min="3080" max="3080" width="41.140625" style="13" customWidth="1"/>
    <col min="3081" max="3081" width="14.28515625" style="13" customWidth="1"/>
    <col min="3082" max="3083" width="16.5703125" style="13" customWidth="1"/>
    <col min="3084" max="3334" width="9.140625" style="13"/>
    <col min="3335" max="3335" width="6.85546875" style="13" customWidth="1"/>
    <col min="3336" max="3336" width="41.140625" style="13" customWidth="1"/>
    <col min="3337" max="3337" width="14.28515625" style="13" customWidth="1"/>
    <col min="3338" max="3339" width="16.5703125" style="13" customWidth="1"/>
    <col min="3340" max="3590" width="9.140625" style="13"/>
    <col min="3591" max="3591" width="6.85546875" style="13" customWidth="1"/>
    <col min="3592" max="3592" width="41.140625" style="13" customWidth="1"/>
    <col min="3593" max="3593" width="14.28515625" style="13" customWidth="1"/>
    <col min="3594" max="3595" width="16.5703125" style="13" customWidth="1"/>
    <col min="3596" max="3846" width="9.140625" style="13"/>
    <col min="3847" max="3847" width="6.85546875" style="13" customWidth="1"/>
    <col min="3848" max="3848" width="41.140625" style="13" customWidth="1"/>
    <col min="3849" max="3849" width="14.28515625" style="13" customWidth="1"/>
    <col min="3850" max="3851" width="16.5703125" style="13" customWidth="1"/>
    <col min="3852" max="4102" width="9.140625" style="13"/>
    <col min="4103" max="4103" width="6.85546875" style="13" customWidth="1"/>
    <col min="4104" max="4104" width="41.140625" style="13" customWidth="1"/>
    <col min="4105" max="4105" width="14.28515625" style="13" customWidth="1"/>
    <col min="4106" max="4107" width="16.5703125" style="13" customWidth="1"/>
    <col min="4108" max="4358" width="9.140625" style="13"/>
    <col min="4359" max="4359" width="6.85546875" style="13" customWidth="1"/>
    <col min="4360" max="4360" width="41.140625" style="13" customWidth="1"/>
    <col min="4361" max="4361" width="14.28515625" style="13" customWidth="1"/>
    <col min="4362" max="4363" width="16.5703125" style="13" customWidth="1"/>
    <col min="4364" max="4614" width="9.140625" style="13"/>
    <col min="4615" max="4615" width="6.85546875" style="13" customWidth="1"/>
    <col min="4616" max="4616" width="41.140625" style="13" customWidth="1"/>
    <col min="4617" max="4617" width="14.28515625" style="13" customWidth="1"/>
    <col min="4618" max="4619" width="16.5703125" style="13" customWidth="1"/>
    <col min="4620" max="4870" width="9.140625" style="13"/>
    <col min="4871" max="4871" width="6.85546875" style="13" customWidth="1"/>
    <col min="4872" max="4872" width="41.140625" style="13" customWidth="1"/>
    <col min="4873" max="4873" width="14.28515625" style="13" customWidth="1"/>
    <col min="4874" max="4875" width="16.5703125" style="13" customWidth="1"/>
    <col min="4876" max="5126" width="9.140625" style="13"/>
    <col min="5127" max="5127" width="6.85546875" style="13" customWidth="1"/>
    <col min="5128" max="5128" width="41.140625" style="13" customWidth="1"/>
    <col min="5129" max="5129" width="14.28515625" style="13" customWidth="1"/>
    <col min="5130" max="5131" width="16.5703125" style="13" customWidth="1"/>
    <col min="5132" max="5382" width="9.140625" style="13"/>
    <col min="5383" max="5383" width="6.85546875" style="13" customWidth="1"/>
    <col min="5384" max="5384" width="41.140625" style="13" customWidth="1"/>
    <col min="5385" max="5385" width="14.28515625" style="13" customWidth="1"/>
    <col min="5386" max="5387" width="16.5703125" style="13" customWidth="1"/>
    <col min="5388" max="5638" width="9.140625" style="13"/>
    <col min="5639" max="5639" width="6.85546875" style="13" customWidth="1"/>
    <col min="5640" max="5640" width="41.140625" style="13" customWidth="1"/>
    <col min="5641" max="5641" width="14.28515625" style="13" customWidth="1"/>
    <col min="5642" max="5643" width="16.5703125" style="13" customWidth="1"/>
    <col min="5644" max="5894" width="9.140625" style="13"/>
    <col min="5895" max="5895" width="6.85546875" style="13" customWidth="1"/>
    <col min="5896" max="5896" width="41.140625" style="13" customWidth="1"/>
    <col min="5897" max="5897" width="14.28515625" style="13" customWidth="1"/>
    <col min="5898" max="5899" width="16.5703125" style="13" customWidth="1"/>
    <col min="5900" max="6150" width="9.140625" style="13"/>
    <col min="6151" max="6151" width="6.85546875" style="13" customWidth="1"/>
    <col min="6152" max="6152" width="41.140625" style="13" customWidth="1"/>
    <col min="6153" max="6153" width="14.28515625" style="13" customWidth="1"/>
    <col min="6154" max="6155" width="16.5703125" style="13" customWidth="1"/>
    <col min="6156" max="6406" width="9.140625" style="13"/>
    <col min="6407" max="6407" width="6.85546875" style="13" customWidth="1"/>
    <col min="6408" max="6408" width="41.140625" style="13" customWidth="1"/>
    <col min="6409" max="6409" width="14.28515625" style="13" customWidth="1"/>
    <col min="6410" max="6411" width="16.5703125" style="13" customWidth="1"/>
    <col min="6412" max="6662" width="9.140625" style="13"/>
    <col min="6663" max="6663" width="6.85546875" style="13" customWidth="1"/>
    <col min="6664" max="6664" width="41.140625" style="13" customWidth="1"/>
    <col min="6665" max="6665" width="14.28515625" style="13" customWidth="1"/>
    <col min="6666" max="6667" width="16.5703125" style="13" customWidth="1"/>
    <col min="6668" max="6918" width="9.140625" style="13"/>
    <col min="6919" max="6919" width="6.85546875" style="13" customWidth="1"/>
    <col min="6920" max="6920" width="41.140625" style="13" customWidth="1"/>
    <col min="6921" max="6921" width="14.28515625" style="13" customWidth="1"/>
    <col min="6922" max="6923" width="16.5703125" style="13" customWidth="1"/>
    <col min="6924" max="7174" width="9.140625" style="13"/>
    <col min="7175" max="7175" width="6.85546875" style="13" customWidth="1"/>
    <col min="7176" max="7176" width="41.140625" style="13" customWidth="1"/>
    <col min="7177" max="7177" width="14.28515625" style="13" customWidth="1"/>
    <col min="7178" max="7179" width="16.5703125" style="13" customWidth="1"/>
    <col min="7180" max="7430" width="9.140625" style="13"/>
    <col min="7431" max="7431" width="6.85546875" style="13" customWidth="1"/>
    <col min="7432" max="7432" width="41.140625" style="13" customWidth="1"/>
    <col min="7433" max="7433" width="14.28515625" style="13" customWidth="1"/>
    <col min="7434" max="7435" width="16.5703125" style="13" customWidth="1"/>
    <col min="7436" max="7686" width="9.140625" style="13"/>
    <col min="7687" max="7687" width="6.85546875" style="13" customWidth="1"/>
    <col min="7688" max="7688" width="41.140625" style="13" customWidth="1"/>
    <col min="7689" max="7689" width="14.28515625" style="13" customWidth="1"/>
    <col min="7690" max="7691" width="16.5703125" style="13" customWidth="1"/>
    <col min="7692" max="7942" width="9.140625" style="13"/>
    <col min="7943" max="7943" width="6.85546875" style="13" customWidth="1"/>
    <col min="7944" max="7944" width="41.140625" style="13" customWidth="1"/>
    <col min="7945" max="7945" width="14.28515625" style="13" customWidth="1"/>
    <col min="7946" max="7947" width="16.5703125" style="13" customWidth="1"/>
    <col min="7948" max="8198" width="9.140625" style="13"/>
    <col min="8199" max="8199" width="6.85546875" style="13" customWidth="1"/>
    <col min="8200" max="8200" width="41.140625" style="13" customWidth="1"/>
    <col min="8201" max="8201" width="14.28515625" style="13" customWidth="1"/>
    <col min="8202" max="8203" width="16.5703125" style="13" customWidth="1"/>
    <col min="8204" max="8454" width="9.140625" style="13"/>
    <col min="8455" max="8455" width="6.85546875" style="13" customWidth="1"/>
    <col min="8456" max="8456" width="41.140625" style="13" customWidth="1"/>
    <col min="8457" max="8457" width="14.28515625" style="13" customWidth="1"/>
    <col min="8458" max="8459" width="16.5703125" style="13" customWidth="1"/>
    <col min="8460" max="8710" width="9.140625" style="13"/>
    <col min="8711" max="8711" width="6.85546875" style="13" customWidth="1"/>
    <col min="8712" max="8712" width="41.140625" style="13" customWidth="1"/>
    <col min="8713" max="8713" width="14.28515625" style="13" customWidth="1"/>
    <col min="8714" max="8715" width="16.5703125" style="13" customWidth="1"/>
    <col min="8716" max="8966" width="9.140625" style="13"/>
    <col min="8967" max="8967" width="6.85546875" style="13" customWidth="1"/>
    <col min="8968" max="8968" width="41.140625" style="13" customWidth="1"/>
    <col min="8969" max="8969" width="14.28515625" style="13" customWidth="1"/>
    <col min="8970" max="8971" width="16.5703125" style="13" customWidth="1"/>
    <col min="8972" max="9222" width="9.140625" style="13"/>
    <col min="9223" max="9223" width="6.85546875" style="13" customWidth="1"/>
    <col min="9224" max="9224" width="41.140625" style="13" customWidth="1"/>
    <col min="9225" max="9225" width="14.28515625" style="13" customWidth="1"/>
    <col min="9226" max="9227" width="16.5703125" style="13" customWidth="1"/>
    <col min="9228" max="9478" width="9.140625" style="13"/>
    <col min="9479" max="9479" width="6.85546875" style="13" customWidth="1"/>
    <col min="9480" max="9480" width="41.140625" style="13" customWidth="1"/>
    <col min="9481" max="9481" width="14.28515625" style="13" customWidth="1"/>
    <col min="9482" max="9483" width="16.5703125" style="13" customWidth="1"/>
    <col min="9484" max="9734" width="9.140625" style="13"/>
    <col min="9735" max="9735" width="6.85546875" style="13" customWidth="1"/>
    <col min="9736" max="9736" width="41.140625" style="13" customWidth="1"/>
    <col min="9737" max="9737" width="14.28515625" style="13" customWidth="1"/>
    <col min="9738" max="9739" width="16.5703125" style="13" customWidth="1"/>
    <col min="9740" max="9990" width="9.140625" style="13"/>
    <col min="9991" max="9991" width="6.85546875" style="13" customWidth="1"/>
    <col min="9992" max="9992" width="41.140625" style="13" customWidth="1"/>
    <col min="9993" max="9993" width="14.28515625" style="13" customWidth="1"/>
    <col min="9994" max="9995" width="16.5703125" style="13" customWidth="1"/>
    <col min="9996" max="10246" width="9.140625" style="13"/>
    <col min="10247" max="10247" width="6.85546875" style="13" customWidth="1"/>
    <col min="10248" max="10248" width="41.140625" style="13" customWidth="1"/>
    <col min="10249" max="10249" width="14.28515625" style="13" customWidth="1"/>
    <col min="10250" max="10251" width="16.5703125" style="13" customWidth="1"/>
    <col min="10252" max="10502" width="9.140625" style="13"/>
    <col min="10503" max="10503" width="6.85546875" style="13" customWidth="1"/>
    <col min="10504" max="10504" width="41.140625" style="13" customWidth="1"/>
    <col min="10505" max="10505" width="14.28515625" style="13" customWidth="1"/>
    <col min="10506" max="10507" width="16.5703125" style="13" customWidth="1"/>
    <col min="10508" max="10758" width="9.140625" style="13"/>
    <col min="10759" max="10759" width="6.85546875" style="13" customWidth="1"/>
    <col min="10760" max="10760" width="41.140625" style="13" customWidth="1"/>
    <col min="10761" max="10761" width="14.28515625" style="13" customWidth="1"/>
    <col min="10762" max="10763" width="16.5703125" style="13" customWidth="1"/>
    <col min="10764" max="11014" width="9.140625" style="13"/>
    <col min="11015" max="11015" width="6.85546875" style="13" customWidth="1"/>
    <col min="11016" max="11016" width="41.140625" style="13" customWidth="1"/>
    <col min="11017" max="11017" width="14.28515625" style="13" customWidth="1"/>
    <col min="11018" max="11019" width="16.5703125" style="13" customWidth="1"/>
    <col min="11020" max="11270" width="9.140625" style="13"/>
    <col min="11271" max="11271" width="6.85546875" style="13" customWidth="1"/>
    <col min="11272" max="11272" width="41.140625" style="13" customWidth="1"/>
    <col min="11273" max="11273" width="14.28515625" style="13" customWidth="1"/>
    <col min="11274" max="11275" width="16.5703125" style="13" customWidth="1"/>
    <col min="11276" max="11526" width="9.140625" style="13"/>
    <col min="11527" max="11527" width="6.85546875" style="13" customWidth="1"/>
    <col min="11528" max="11528" width="41.140625" style="13" customWidth="1"/>
    <col min="11529" max="11529" width="14.28515625" style="13" customWidth="1"/>
    <col min="11530" max="11531" width="16.5703125" style="13" customWidth="1"/>
    <col min="11532" max="11782" width="9.140625" style="13"/>
    <col min="11783" max="11783" width="6.85546875" style="13" customWidth="1"/>
    <col min="11784" max="11784" width="41.140625" style="13" customWidth="1"/>
    <col min="11785" max="11785" width="14.28515625" style="13" customWidth="1"/>
    <col min="11786" max="11787" width="16.5703125" style="13" customWidth="1"/>
    <col min="11788" max="12038" width="9.140625" style="13"/>
    <col min="12039" max="12039" width="6.85546875" style="13" customWidth="1"/>
    <col min="12040" max="12040" width="41.140625" style="13" customWidth="1"/>
    <col min="12041" max="12041" width="14.28515625" style="13" customWidth="1"/>
    <col min="12042" max="12043" width="16.5703125" style="13" customWidth="1"/>
    <col min="12044" max="12294" width="9.140625" style="13"/>
    <col min="12295" max="12295" width="6.85546875" style="13" customWidth="1"/>
    <col min="12296" max="12296" width="41.140625" style="13" customWidth="1"/>
    <col min="12297" max="12297" width="14.28515625" style="13" customWidth="1"/>
    <col min="12298" max="12299" width="16.5703125" style="13" customWidth="1"/>
    <col min="12300" max="12550" width="9.140625" style="13"/>
    <col min="12551" max="12551" width="6.85546875" style="13" customWidth="1"/>
    <col min="12552" max="12552" width="41.140625" style="13" customWidth="1"/>
    <col min="12553" max="12553" width="14.28515625" style="13" customWidth="1"/>
    <col min="12554" max="12555" width="16.5703125" style="13" customWidth="1"/>
    <col min="12556" max="12806" width="9.140625" style="13"/>
    <col min="12807" max="12807" width="6.85546875" style="13" customWidth="1"/>
    <col min="12808" max="12808" width="41.140625" style="13" customWidth="1"/>
    <col min="12809" max="12809" width="14.28515625" style="13" customWidth="1"/>
    <col min="12810" max="12811" width="16.5703125" style="13" customWidth="1"/>
    <col min="12812" max="13062" width="9.140625" style="13"/>
    <col min="13063" max="13063" width="6.85546875" style="13" customWidth="1"/>
    <col min="13064" max="13064" width="41.140625" style="13" customWidth="1"/>
    <col min="13065" max="13065" width="14.28515625" style="13" customWidth="1"/>
    <col min="13066" max="13067" width="16.5703125" style="13" customWidth="1"/>
    <col min="13068" max="13318" width="9.140625" style="13"/>
    <col min="13319" max="13319" width="6.85546875" style="13" customWidth="1"/>
    <col min="13320" max="13320" width="41.140625" style="13" customWidth="1"/>
    <col min="13321" max="13321" width="14.28515625" style="13" customWidth="1"/>
    <col min="13322" max="13323" width="16.5703125" style="13" customWidth="1"/>
    <col min="13324" max="13574" width="9.140625" style="13"/>
    <col min="13575" max="13575" width="6.85546875" style="13" customWidth="1"/>
    <col min="13576" max="13576" width="41.140625" style="13" customWidth="1"/>
    <col min="13577" max="13577" width="14.28515625" style="13" customWidth="1"/>
    <col min="13578" max="13579" width="16.5703125" style="13" customWidth="1"/>
    <col min="13580" max="13830" width="9.140625" style="13"/>
    <col min="13831" max="13831" width="6.85546875" style="13" customWidth="1"/>
    <col min="13832" max="13832" width="41.140625" style="13" customWidth="1"/>
    <col min="13833" max="13833" width="14.28515625" style="13" customWidth="1"/>
    <col min="13834" max="13835" width="16.5703125" style="13" customWidth="1"/>
    <col min="13836" max="14086" width="9.140625" style="13"/>
    <col min="14087" max="14087" width="6.85546875" style="13" customWidth="1"/>
    <col min="14088" max="14088" width="41.140625" style="13" customWidth="1"/>
    <col min="14089" max="14089" width="14.28515625" style="13" customWidth="1"/>
    <col min="14090" max="14091" width="16.5703125" style="13" customWidth="1"/>
    <col min="14092" max="14342" width="9.140625" style="13"/>
    <col min="14343" max="14343" width="6.85546875" style="13" customWidth="1"/>
    <col min="14344" max="14344" width="41.140625" style="13" customWidth="1"/>
    <col min="14345" max="14345" width="14.28515625" style="13" customWidth="1"/>
    <col min="14346" max="14347" width="16.5703125" style="13" customWidth="1"/>
    <col min="14348" max="14598" width="9.140625" style="13"/>
    <col min="14599" max="14599" width="6.85546875" style="13" customWidth="1"/>
    <col min="14600" max="14600" width="41.140625" style="13" customWidth="1"/>
    <col min="14601" max="14601" width="14.28515625" style="13" customWidth="1"/>
    <col min="14602" max="14603" width="16.5703125" style="13" customWidth="1"/>
    <col min="14604" max="14854" width="9.140625" style="13"/>
    <col min="14855" max="14855" width="6.85546875" style="13" customWidth="1"/>
    <col min="14856" max="14856" width="41.140625" style="13" customWidth="1"/>
    <col min="14857" max="14857" width="14.28515625" style="13" customWidth="1"/>
    <col min="14858" max="14859" width="16.5703125" style="13" customWidth="1"/>
    <col min="14860" max="15110" width="9.140625" style="13"/>
    <col min="15111" max="15111" width="6.85546875" style="13" customWidth="1"/>
    <col min="15112" max="15112" width="41.140625" style="13" customWidth="1"/>
    <col min="15113" max="15113" width="14.28515625" style="13" customWidth="1"/>
    <col min="15114" max="15115" width="16.5703125" style="13" customWidth="1"/>
    <col min="15116" max="15366" width="9.140625" style="13"/>
    <col min="15367" max="15367" width="6.85546875" style="13" customWidth="1"/>
    <col min="15368" max="15368" width="41.140625" style="13" customWidth="1"/>
    <col min="15369" max="15369" width="14.28515625" style="13" customWidth="1"/>
    <col min="15370" max="15371" width="16.5703125" style="13" customWidth="1"/>
    <col min="15372" max="15622" width="9.140625" style="13"/>
    <col min="15623" max="15623" width="6.85546875" style="13" customWidth="1"/>
    <col min="15624" max="15624" width="41.140625" style="13" customWidth="1"/>
    <col min="15625" max="15625" width="14.28515625" style="13" customWidth="1"/>
    <col min="15626" max="15627" width="16.5703125" style="13" customWidth="1"/>
    <col min="15628" max="15878" width="9.140625" style="13"/>
    <col min="15879" max="15879" width="6.85546875" style="13" customWidth="1"/>
    <col min="15880" max="15880" width="41.140625" style="13" customWidth="1"/>
    <col min="15881" max="15881" width="14.28515625" style="13" customWidth="1"/>
    <col min="15882" max="15883" width="16.5703125" style="13" customWidth="1"/>
    <col min="15884" max="16134" width="9.140625" style="13"/>
    <col min="16135" max="16135" width="6.85546875" style="13" customWidth="1"/>
    <col min="16136" max="16136" width="41.140625" style="13" customWidth="1"/>
    <col min="16137" max="16137" width="14.28515625" style="13" customWidth="1"/>
    <col min="16138" max="16139" width="16.5703125" style="13" customWidth="1"/>
    <col min="16140" max="16384" width="9.140625" style="13"/>
  </cols>
  <sheetData>
    <row r="1" spans="1:31" x14ac:dyDescent="0.25">
      <c r="A1" s="156" t="s">
        <v>26</v>
      </c>
      <c r="B1" s="156"/>
      <c r="C1" s="156"/>
      <c r="D1" s="12"/>
      <c r="E1" s="12"/>
      <c r="F1" s="12"/>
      <c r="G1" s="12"/>
    </row>
    <row r="2" spans="1:31" x14ac:dyDescent="0.25">
      <c r="A2" s="157" t="s">
        <v>27</v>
      </c>
      <c r="B2" s="157" t="s">
        <v>28</v>
      </c>
      <c r="C2" s="157" t="s">
        <v>6</v>
      </c>
      <c r="D2" s="147" t="s">
        <v>28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</row>
    <row r="3" spans="1:31" x14ac:dyDescent="0.25">
      <c r="A3" s="158"/>
      <c r="B3" s="158"/>
      <c r="C3" s="158"/>
      <c r="D3" s="160" t="s">
        <v>63</v>
      </c>
      <c r="E3" s="160"/>
      <c r="F3" s="160"/>
      <c r="G3" s="160"/>
      <c r="H3" s="145" t="s">
        <v>64</v>
      </c>
      <c r="I3" s="145"/>
      <c r="J3" s="145"/>
      <c r="K3" s="145"/>
      <c r="L3" s="146" t="s">
        <v>65</v>
      </c>
      <c r="M3" s="146"/>
      <c r="N3" s="146"/>
      <c r="O3" s="146"/>
      <c r="P3" s="146" t="s">
        <v>66</v>
      </c>
      <c r="Q3" s="146"/>
      <c r="R3" s="146"/>
      <c r="S3" s="146"/>
      <c r="T3" s="146" t="s">
        <v>67</v>
      </c>
      <c r="U3" s="146"/>
      <c r="V3" s="146"/>
      <c r="W3" s="146"/>
      <c r="X3" s="146" t="s">
        <v>68</v>
      </c>
      <c r="Y3" s="146"/>
      <c r="Z3" s="146"/>
      <c r="AA3" s="146"/>
      <c r="AB3" s="146" t="s">
        <v>69</v>
      </c>
      <c r="AC3" s="146"/>
      <c r="AD3" s="146"/>
      <c r="AE3" s="146"/>
    </row>
    <row r="4" spans="1:31" x14ac:dyDescent="0.25">
      <c r="A4" s="158"/>
      <c r="B4" s="158"/>
      <c r="C4" s="158"/>
      <c r="D4" s="150" t="s">
        <v>104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31" x14ac:dyDescent="0.25">
      <c r="A5" s="158"/>
      <c r="B5" s="158"/>
      <c r="C5" s="158"/>
      <c r="D5" s="14" t="s">
        <v>29</v>
      </c>
      <c r="E5" s="161" t="s">
        <v>30</v>
      </c>
      <c r="F5" s="162"/>
      <c r="G5" s="163"/>
      <c r="H5" s="15" t="s">
        <v>29</v>
      </c>
      <c r="I5" s="153" t="s">
        <v>30</v>
      </c>
      <c r="J5" s="154"/>
      <c r="K5" s="155"/>
      <c r="L5" s="16" t="s">
        <v>29</v>
      </c>
      <c r="M5" s="142" t="s">
        <v>30</v>
      </c>
      <c r="N5" s="143"/>
      <c r="O5" s="144"/>
      <c r="P5" s="16" t="s">
        <v>29</v>
      </c>
      <c r="Q5" s="142" t="s">
        <v>30</v>
      </c>
      <c r="R5" s="143"/>
      <c r="S5" s="144"/>
      <c r="T5" s="16" t="s">
        <v>29</v>
      </c>
      <c r="U5" s="142" t="s">
        <v>30</v>
      </c>
      <c r="V5" s="143"/>
      <c r="W5" s="144"/>
      <c r="X5" s="16" t="s">
        <v>29</v>
      </c>
      <c r="Y5" s="142" t="s">
        <v>30</v>
      </c>
      <c r="Z5" s="143"/>
      <c r="AA5" s="144"/>
      <c r="AB5" s="16" t="s">
        <v>29</v>
      </c>
      <c r="AC5" s="142" t="s">
        <v>30</v>
      </c>
      <c r="AD5" s="143"/>
      <c r="AE5" s="144"/>
    </row>
    <row r="6" spans="1:31" x14ac:dyDescent="0.25">
      <c r="A6" s="159"/>
      <c r="B6" s="159"/>
      <c r="C6" s="159"/>
      <c r="D6" s="14" t="s">
        <v>31</v>
      </c>
      <c r="E6" s="14" t="s">
        <v>32</v>
      </c>
      <c r="F6" s="14" t="s">
        <v>33</v>
      </c>
      <c r="G6" s="14" t="s">
        <v>31</v>
      </c>
      <c r="H6" s="15" t="s">
        <v>31</v>
      </c>
      <c r="I6" s="15" t="s">
        <v>32</v>
      </c>
      <c r="J6" s="15" t="s">
        <v>33</v>
      </c>
      <c r="K6" s="15" t="s">
        <v>31</v>
      </c>
      <c r="L6" s="16" t="s">
        <v>31</v>
      </c>
      <c r="M6" s="16" t="s">
        <v>32</v>
      </c>
      <c r="N6" s="16" t="s">
        <v>33</v>
      </c>
      <c r="O6" s="16" t="s">
        <v>31</v>
      </c>
      <c r="P6" s="16" t="s">
        <v>31</v>
      </c>
      <c r="Q6" s="16" t="s">
        <v>32</v>
      </c>
      <c r="R6" s="16" t="s">
        <v>33</v>
      </c>
      <c r="S6" s="16" t="s">
        <v>31</v>
      </c>
      <c r="T6" s="16" t="s">
        <v>31</v>
      </c>
      <c r="U6" s="16" t="s">
        <v>32</v>
      </c>
      <c r="V6" s="16" t="s">
        <v>33</v>
      </c>
      <c r="W6" s="16" t="s">
        <v>31</v>
      </c>
      <c r="X6" s="16" t="s">
        <v>31</v>
      </c>
      <c r="Y6" s="16" t="s">
        <v>32</v>
      </c>
      <c r="Z6" s="16" t="s">
        <v>33</v>
      </c>
      <c r="AA6" s="16" t="s">
        <v>31</v>
      </c>
      <c r="AB6" s="16" t="s">
        <v>31</v>
      </c>
      <c r="AC6" s="16" t="s">
        <v>32</v>
      </c>
      <c r="AD6" s="16" t="s">
        <v>33</v>
      </c>
      <c r="AE6" s="16" t="s">
        <v>31</v>
      </c>
    </row>
    <row r="7" spans="1:31" x14ac:dyDescent="0.25">
      <c r="A7" s="17">
        <v>1</v>
      </c>
      <c r="B7" s="17">
        <f>A7+1</f>
        <v>2</v>
      </c>
      <c r="C7" s="17">
        <f t="shared" ref="C7:O7" si="0">B7+1</f>
        <v>3</v>
      </c>
      <c r="D7" s="17">
        <f t="shared" si="0"/>
        <v>4</v>
      </c>
      <c r="E7" s="17">
        <f t="shared" si="0"/>
        <v>5</v>
      </c>
      <c r="F7" s="17">
        <f t="shared" si="0"/>
        <v>6</v>
      </c>
      <c r="G7" s="17">
        <f t="shared" si="0"/>
        <v>7</v>
      </c>
      <c r="H7" s="17">
        <f t="shared" si="0"/>
        <v>8</v>
      </c>
      <c r="I7" s="17">
        <f t="shared" si="0"/>
        <v>9</v>
      </c>
      <c r="J7" s="17">
        <f t="shared" si="0"/>
        <v>10</v>
      </c>
      <c r="K7" s="17">
        <f t="shared" si="0"/>
        <v>11</v>
      </c>
      <c r="L7" s="17">
        <f t="shared" si="0"/>
        <v>12</v>
      </c>
      <c r="M7" s="17">
        <f t="shared" si="0"/>
        <v>13</v>
      </c>
      <c r="N7" s="17">
        <f t="shared" si="0"/>
        <v>14</v>
      </c>
      <c r="O7" s="17">
        <f t="shared" si="0"/>
        <v>15</v>
      </c>
      <c r="P7" s="17">
        <f t="shared" ref="P7" si="1">O7+1</f>
        <v>16</v>
      </c>
      <c r="Q7" s="17">
        <f t="shared" ref="Q7" si="2">P7+1</f>
        <v>17</v>
      </c>
      <c r="R7" s="17">
        <f t="shared" ref="R7" si="3">Q7+1</f>
        <v>18</v>
      </c>
      <c r="S7" s="17">
        <f t="shared" ref="S7" si="4">R7+1</f>
        <v>19</v>
      </c>
      <c r="T7" s="17">
        <f t="shared" ref="T7" si="5">S7+1</f>
        <v>20</v>
      </c>
      <c r="U7" s="17">
        <f t="shared" ref="U7" si="6">T7+1</f>
        <v>21</v>
      </c>
      <c r="V7" s="17">
        <f t="shared" ref="V7" si="7">U7+1</f>
        <v>22</v>
      </c>
      <c r="W7" s="17">
        <f t="shared" ref="W7" si="8">V7+1</f>
        <v>23</v>
      </c>
      <c r="X7" s="17">
        <f t="shared" ref="X7" si="9">W7+1</f>
        <v>24</v>
      </c>
      <c r="Y7" s="17">
        <f t="shared" ref="Y7" si="10">X7+1</f>
        <v>25</v>
      </c>
      <c r="Z7" s="17">
        <f t="shared" ref="Z7" si="11">Y7+1</f>
        <v>26</v>
      </c>
      <c r="AA7" s="17">
        <f t="shared" ref="AA7" si="12">Z7+1</f>
        <v>27</v>
      </c>
      <c r="AB7" s="17">
        <f t="shared" ref="AB7" si="13">AA7+1</f>
        <v>28</v>
      </c>
      <c r="AC7" s="17">
        <f t="shared" ref="AC7" si="14">AB7+1</f>
        <v>29</v>
      </c>
      <c r="AD7" s="17">
        <f t="shared" ref="AD7" si="15">AC7+1</f>
        <v>30</v>
      </c>
      <c r="AE7" s="17">
        <f t="shared" ref="AE7" si="16">AD7+1</f>
        <v>31</v>
      </c>
    </row>
    <row r="8" spans="1:31" x14ac:dyDescent="0.25">
      <c r="A8" s="18" t="s">
        <v>1</v>
      </c>
      <c r="B8" s="19" t="s">
        <v>34</v>
      </c>
      <c r="C8" s="18" t="s">
        <v>4</v>
      </c>
      <c r="D8" s="20">
        <f>D9+D12</f>
        <v>1508.4666666666665</v>
      </c>
      <c r="E8" s="100">
        <f t="shared" ref="E8" si="17">E9+E12</f>
        <v>449.8</v>
      </c>
      <c r="F8" s="100">
        <f t="shared" ref="F8" si="18">F9+F12</f>
        <v>787.7</v>
      </c>
      <c r="G8" s="101">
        <f>E8+F8</f>
        <v>1237.5</v>
      </c>
      <c r="H8" s="21">
        <f>H9+H12</f>
        <v>215.36700000000002</v>
      </c>
      <c r="I8" s="100">
        <f t="shared" ref="I8:J8" si="19">I9+I12</f>
        <v>99.199999999999989</v>
      </c>
      <c r="J8" s="100">
        <f t="shared" si="19"/>
        <v>47.4</v>
      </c>
      <c r="K8" s="101">
        <f>I8+J8</f>
        <v>146.6</v>
      </c>
      <c r="L8" s="21">
        <f>L9+L12</f>
        <v>249.36399999999998</v>
      </c>
      <c r="M8" s="100">
        <f t="shared" ref="M8:N8" si="20">M9+M12</f>
        <v>139.44999999999999</v>
      </c>
      <c r="N8" s="100">
        <f t="shared" si="20"/>
        <v>155.35</v>
      </c>
      <c r="O8" s="101">
        <f>M8+N8</f>
        <v>294.79999999999995</v>
      </c>
      <c r="P8" s="21">
        <f>P9+P12</f>
        <v>13746.924000000001</v>
      </c>
      <c r="Q8" s="102">
        <f t="shared" ref="Q8:R8" si="21">Q9+Q12</f>
        <v>8255.0010000000002</v>
      </c>
      <c r="R8" s="102">
        <f t="shared" si="21"/>
        <v>5475.4219240000002</v>
      </c>
      <c r="S8" s="103">
        <f>Q8+R8</f>
        <v>13730.422924</v>
      </c>
      <c r="T8" s="21">
        <f>T9+T12</f>
        <v>1801.4929999999999</v>
      </c>
      <c r="U8" s="100">
        <f t="shared" ref="U8:V8" si="22">U9+U12</f>
        <v>733.2</v>
      </c>
      <c r="V8" s="100">
        <f t="shared" si="22"/>
        <v>870.59999999999991</v>
      </c>
      <c r="W8" s="101">
        <f>U8+V8</f>
        <v>1603.8</v>
      </c>
      <c r="X8" s="21">
        <f>X9+X12</f>
        <v>2704.482</v>
      </c>
      <c r="Y8" s="100">
        <f t="shared" ref="Y8:Z8" si="23">Y9+Y12</f>
        <v>1295.75</v>
      </c>
      <c r="Z8" s="100">
        <f t="shared" si="23"/>
        <v>1398.7</v>
      </c>
      <c r="AA8" s="101">
        <f>Y8+Z8</f>
        <v>2694.45</v>
      </c>
      <c r="AB8" s="21">
        <f>AB9+AB12</f>
        <v>1682.5329999999999</v>
      </c>
      <c r="AC8" s="105">
        <f t="shared" ref="AC8:AD8" si="24">AC9+AC12</f>
        <v>778.80000000000007</v>
      </c>
      <c r="AD8" s="102">
        <f t="shared" si="24"/>
        <v>821.65000000000009</v>
      </c>
      <c r="AE8" s="103">
        <f>AC8+AD8</f>
        <v>1600.4500000000003</v>
      </c>
    </row>
    <row r="9" spans="1:31" x14ac:dyDescent="0.25">
      <c r="A9" s="22" t="s">
        <v>35</v>
      </c>
      <c r="B9" s="23" t="s">
        <v>36</v>
      </c>
      <c r="C9" s="24" t="s">
        <v>4</v>
      </c>
      <c r="D9" s="25">
        <f>D10+D11</f>
        <v>0</v>
      </c>
      <c r="E9" s="25">
        <f t="shared" ref="E9" si="25">E10+E11</f>
        <v>0</v>
      </c>
      <c r="F9" s="25">
        <f t="shared" ref="F9" si="26">F10+F11</f>
        <v>0</v>
      </c>
      <c r="G9" s="26">
        <f>E9+F9</f>
        <v>0</v>
      </c>
      <c r="H9" s="27">
        <f>H10+H11</f>
        <v>215.36700000000002</v>
      </c>
      <c r="I9" s="25">
        <f t="shared" ref="I9:J9" si="27">I10+I11</f>
        <v>99.199999999999989</v>
      </c>
      <c r="J9" s="25">
        <f t="shared" si="27"/>
        <v>47.4</v>
      </c>
      <c r="K9" s="26">
        <f>I9+J9</f>
        <v>146.6</v>
      </c>
      <c r="L9" s="27">
        <f>L10+L11</f>
        <v>249.36399999999998</v>
      </c>
      <c r="M9" s="25">
        <f t="shared" ref="M9:N9" si="28">M10+M11</f>
        <v>139.44999999999999</v>
      </c>
      <c r="N9" s="25">
        <f t="shared" si="28"/>
        <v>155.35</v>
      </c>
      <c r="O9" s="26">
        <f>M9+N9</f>
        <v>294.79999999999995</v>
      </c>
      <c r="P9" s="27">
        <f>P10+P11</f>
        <v>13746.924000000001</v>
      </c>
      <c r="Q9" s="25">
        <f t="shared" ref="Q9:R9" si="29">Q10+Q11</f>
        <v>8255.0010000000002</v>
      </c>
      <c r="R9" s="25">
        <f t="shared" si="29"/>
        <v>5475.4219240000002</v>
      </c>
      <c r="S9" s="28">
        <f>Q9+R9</f>
        <v>13730.422924</v>
      </c>
      <c r="T9" s="27">
        <f>T10+T11</f>
        <v>0</v>
      </c>
      <c r="U9" s="25">
        <f t="shared" ref="U9:V9" si="30">U10+U11</f>
        <v>0</v>
      </c>
      <c r="V9" s="25">
        <f t="shared" si="30"/>
        <v>0</v>
      </c>
      <c r="W9" s="26">
        <f>U9+V9</f>
        <v>0</v>
      </c>
      <c r="X9" s="27">
        <f>X10+X11</f>
        <v>2704.482</v>
      </c>
      <c r="Y9" s="25">
        <f t="shared" ref="Y9:Z9" si="31">Y10+Y11</f>
        <v>1295.75</v>
      </c>
      <c r="Z9" s="25">
        <f t="shared" si="31"/>
        <v>1398.7</v>
      </c>
      <c r="AA9" s="26">
        <f>Y9+Z9</f>
        <v>2694.45</v>
      </c>
      <c r="AB9" s="27">
        <f>AB10+AB11</f>
        <v>1682.5329999999999</v>
      </c>
      <c r="AC9" s="91">
        <f t="shared" ref="AC9:AD9" si="32">AC10+AC11</f>
        <v>778.80000000000007</v>
      </c>
      <c r="AD9" s="25">
        <f t="shared" si="32"/>
        <v>821.65000000000009</v>
      </c>
      <c r="AE9" s="28">
        <f>AC9+AD9</f>
        <v>1600.4500000000003</v>
      </c>
    </row>
    <row r="10" spans="1:31" x14ac:dyDescent="0.25">
      <c r="A10" s="29"/>
      <c r="B10" s="30" t="s">
        <v>37</v>
      </c>
      <c r="C10" s="31" t="s">
        <v>4</v>
      </c>
      <c r="D10" s="32"/>
      <c r="E10" s="33"/>
      <c r="F10" s="34"/>
      <c r="G10" s="35"/>
      <c r="H10" s="36">
        <v>215.36700000000002</v>
      </c>
      <c r="I10" s="33">
        <f>'[18]1П'!$I$7</f>
        <v>99.199999999999989</v>
      </c>
      <c r="J10" s="34">
        <f>'[18]2П'!$I$7</f>
        <v>47.4</v>
      </c>
      <c r="K10" s="35">
        <f t="shared" ref="K10:K32" si="33">I10+J10</f>
        <v>146.6</v>
      </c>
      <c r="L10" s="36">
        <v>249.36399999999998</v>
      </c>
      <c r="M10" s="33">
        <f>'[19]1П'!$I$7</f>
        <v>139.44999999999999</v>
      </c>
      <c r="N10" s="34">
        <f>'[19]2П'!$I$7</f>
        <v>155.35</v>
      </c>
      <c r="O10" s="35">
        <f t="shared" ref="O10:O32" si="34">M10+N10</f>
        <v>294.79999999999995</v>
      </c>
      <c r="P10" s="36">
        <v>13746.924000000001</v>
      </c>
      <c r="Q10" s="33">
        <f>'[20]1П'!$I$7</f>
        <v>8255.0010000000002</v>
      </c>
      <c r="R10" s="34">
        <f>'[20]2П'!$I$7</f>
        <v>5475.4219240000002</v>
      </c>
      <c r="S10" s="37">
        <f t="shared" ref="S10:S32" si="35">Q10+R10</f>
        <v>13730.422924</v>
      </c>
      <c r="T10" s="36"/>
      <c r="U10" s="33"/>
      <c r="V10" s="34"/>
      <c r="W10" s="35"/>
      <c r="X10" s="36">
        <v>2704.482</v>
      </c>
      <c r="Y10" s="33">
        <f>'[21]1П'!$I$7</f>
        <v>1295.75</v>
      </c>
      <c r="Z10" s="34">
        <f>'[21]2П'!$I$7</f>
        <v>1398.7</v>
      </c>
      <c r="AA10" s="35">
        <f t="shared" ref="AA10:AA32" si="36">Y10+Z10</f>
        <v>2694.45</v>
      </c>
      <c r="AB10" s="36">
        <v>1682.5329999999999</v>
      </c>
      <c r="AC10" s="33">
        <f>'[22]1П'!$I$7</f>
        <v>778.80000000000007</v>
      </c>
      <c r="AD10" s="34">
        <f>'[22]2П'!$I$7</f>
        <v>821.65000000000009</v>
      </c>
      <c r="AE10" s="37">
        <f t="shared" ref="AE10:AE32" si="37">AC10+AD10</f>
        <v>1600.4500000000003</v>
      </c>
    </row>
    <row r="11" spans="1:31" x14ac:dyDescent="0.25">
      <c r="A11" s="29"/>
      <c r="B11" s="30" t="s">
        <v>38</v>
      </c>
      <c r="C11" s="31" t="s">
        <v>4</v>
      </c>
      <c r="D11" s="32"/>
      <c r="E11" s="33"/>
      <c r="F11" s="34"/>
      <c r="G11" s="35"/>
      <c r="H11" s="36"/>
      <c r="I11" s="33"/>
      <c r="J11" s="34"/>
      <c r="K11" s="35"/>
      <c r="L11" s="36"/>
      <c r="M11" s="33"/>
      <c r="N11" s="34"/>
      <c r="O11" s="35"/>
      <c r="P11" s="36"/>
      <c r="Q11" s="33"/>
      <c r="R11" s="34"/>
      <c r="S11" s="37"/>
      <c r="T11" s="36"/>
      <c r="U11" s="33"/>
      <c r="V11" s="34"/>
      <c r="W11" s="35"/>
      <c r="X11" s="36"/>
      <c r="Y11" s="33"/>
      <c r="Z11" s="34"/>
      <c r="AA11" s="35"/>
      <c r="AB11" s="36"/>
      <c r="AC11" s="33"/>
      <c r="AD11" s="34"/>
      <c r="AE11" s="37"/>
    </row>
    <row r="12" spans="1:31" x14ac:dyDescent="0.25">
      <c r="A12" s="22" t="s">
        <v>39</v>
      </c>
      <c r="B12" s="23" t="s">
        <v>40</v>
      </c>
      <c r="C12" s="24" t="s">
        <v>4</v>
      </c>
      <c r="D12" s="32">
        <v>1508.4666666666665</v>
      </c>
      <c r="E12" s="33">
        <f>'[23]1П'!$I$7</f>
        <v>449.8</v>
      </c>
      <c r="F12" s="34">
        <f>'[23]2П'!$I$7</f>
        <v>787.7</v>
      </c>
      <c r="G12" s="35">
        <f t="shared" ref="G12:G32" si="38">E12+F12</f>
        <v>1237.5</v>
      </c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7"/>
      <c r="T12" s="36">
        <v>1801.4929999999999</v>
      </c>
      <c r="U12" s="33">
        <f>'[24]1П'!$I$7</f>
        <v>733.2</v>
      </c>
      <c r="V12" s="34">
        <f>'[24]2П'!$I$7</f>
        <v>870.59999999999991</v>
      </c>
      <c r="W12" s="35">
        <f t="shared" ref="W12:W32" si="39">U12+V12</f>
        <v>1603.8</v>
      </c>
      <c r="X12" s="36"/>
      <c r="Y12" s="33"/>
      <c r="Z12" s="34"/>
      <c r="AA12" s="35"/>
      <c r="AB12" s="36"/>
      <c r="AC12" s="33"/>
      <c r="AD12" s="34"/>
      <c r="AE12" s="37"/>
    </row>
    <row r="13" spans="1:31" x14ac:dyDescent="0.25">
      <c r="A13" s="22" t="s">
        <v>2</v>
      </c>
      <c r="B13" s="23" t="s">
        <v>41</v>
      </c>
      <c r="C13" s="24" t="s">
        <v>4</v>
      </c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7"/>
      <c r="T13" s="36"/>
      <c r="U13" s="33"/>
      <c r="V13" s="34"/>
      <c r="W13" s="35"/>
      <c r="X13" s="36"/>
      <c r="Y13" s="33"/>
      <c r="Z13" s="34"/>
      <c r="AA13" s="35"/>
      <c r="AB13" s="36"/>
      <c r="AC13" s="33"/>
      <c r="AD13" s="34"/>
      <c r="AE13" s="37"/>
    </row>
    <row r="14" spans="1:31" ht="29.25" x14ac:dyDescent="0.25">
      <c r="A14" s="38" t="s">
        <v>0</v>
      </c>
      <c r="B14" s="39" t="s">
        <v>42</v>
      </c>
      <c r="C14" s="40" t="s">
        <v>4</v>
      </c>
      <c r="D14" s="41">
        <f>D15+D16+D17</f>
        <v>469</v>
      </c>
      <c r="E14" s="41">
        <f t="shared" ref="E14" si="40">E15+E16+E17</f>
        <v>48</v>
      </c>
      <c r="F14" s="41">
        <f t="shared" ref="F14" si="41">F15+F16+F17</f>
        <v>28.9000000001</v>
      </c>
      <c r="G14" s="42">
        <f t="shared" si="38"/>
        <v>76.900000000099993</v>
      </c>
      <c r="H14" s="43">
        <f>H15+H16+H17</f>
        <v>61.7</v>
      </c>
      <c r="I14" s="41">
        <f t="shared" ref="I14:J14" si="42">I15+I16+I17</f>
        <v>38.200000000000003</v>
      </c>
      <c r="J14" s="41">
        <f t="shared" si="42"/>
        <v>31</v>
      </c>
      <c r="K14" s="42">
        <f t="shared" si="33"/>
        <v>69.2</v>
      </c>
      <c r="L14" s="43">
        <f>L15+L16+L17</f>
        <v>18.966999999999999</v>
      </c>
      <c r="M14" s="41">
        <f t="shared" ref="M14:N14" si="43">M15+M16+M17</f>
        <v>8.6999999999999993</v>
      </c>
      <c r="N14" s="41">
        <f t="shared" si="43"/>
        <v>7.8999999999999986</v>
      </c>
      <c r="O14" s="42">
        <f t="shared" si="34"/>
        <v>16.599999999999998</v>
      </c>
      <c r="P14" s="43">
        <f>P15+P16+P17</f>
        <v>8273.4189999999999</v>
      </c>
      <c r="Q14" s="41">
        <f t="shared" ref="Q14:R14" si="44">Q15+Q16+Q17</f>
        <v>5219.6799999999994</v>
      </c>
      <c r="R14" s="41">
        <f t="shared" si="44"/>
        <v>2319.8179239999999</v>
      </c>
      <c r="S14" s="44">
        <f t="shared" si="35"/>
        <v>7539.4979239999993</v>
      </c>
      <c r="T14" s="43">
        <f>T15+T16+T17</f>
        <v>314.267</v>
      </c>
      <c r="U14" s="41">
        <f t="shared" ref="U14:V14" si="45">U15+U16+U17</f>
        <v>155</v>
      </c>
      <c r="V14" s="41">
        <f t="shared" si="45"/>
        <v>156</v>
      </c>
      <c r="W14" s="42">
        <f t="shared" si="39"/>
        <v>311</v>
      </c>
      <c r="X14" s="43">
        <f>X15+X16+X17</f>
        <v>506</v>
      </c>
      <c r="Y14" s="41">
        <f t="shared" ref="Y14:Z14" si="46">Y15+Y16+Y17</f>
        <v>311.2</v>
      </c>
      <c r="Z14" s="41">
        <f t="shared" si="46"/>
        <v>345.19999999999993</v>
      </c>
      <c r="AA14" s="42">
        <f t="shared" si="36"/>
        <v>656.39999999999986</v>
      </c>
      <c r="AB14" s="43">
        <f>AB15+AB16+AB17</f>
        <v>40</v>
      </c>
      <c r="AC14" s="92">
        <f t="shared" ref="AC14:AD14" si="47">AC15+AC16+AC17</f>
        <v>15</v>
      </c>
      <c r="AD14" s="41">
        <f t="shared" si="47"/>
        <v>2.4000001000000002</v>
      </c>
      <c r="AE14" s="44">
        <f t="shared" si="37"/>
        <v>17.4000001</v>
      </c>
    </row>
    <row r="15" spans="1:31" x14ac:dyDescent="0.25">
      <c r="A15" s="22" t="s">
        <v>43</v>
      </c>
      <c r="B15" s="45" t="s">
        <v>44</v>
      </c>
      <c r="C15" s="24" t="s">
        <v>4</v>
      </c>
      <c r="D15" s="32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>
        <f t="shared" si="34"/>
        <v>0</v>
      </c>
      <c r="P15" s="36">
        <v>3840.09</v>
      </c>
      <c r="Q15" s="33">
        <f>'[20]1П'!$I$23</f>
        <v>2219.01071</v>
      </c>
      <c r="R15" s="34">
        <f>'[20]2П'!$I$23</f>
        <v>1637.9747809999999</v>
      </c>
      <c r="S15" s="37">
        <f t="shared" si="35"/>
        <v>3856.9854909999999</v>
      </c>
      <c r="T15" s="36"/>
      <c r="U15" s="33"/>
      <c r="V15" s="34"/>
      <c r="W15" s="35">
        <f t="shared" si="39"/>
        <v>0</v>
      </c>
      <c r="X15" s="36"/>
      <c r="Y15" s="33"/>
      <c r="Z15" s="34"/>
      <c r="AA15" s="35"/>
      <c r="AB15" s="36"/>
      <c r="AC15" s="33"/>
      <c r="AD15" s="34"/>
      <c r="AE15" s="37"/>
    </row>
    <row r="16" spans="1:31" x14ac:dyDescent="0.25">
      <c r="A16" s="22" t="s">
        <v>45</v>
      </c>
      <c r="B16" s="45" t="s">
        <v>46</v>
      </c>
      <c r="C16" s="24" t="s">
        <v>4</v>
      </c>
      <c r="D16" s="32"/>
      <c r="E16" s="33"/>
      <c r="F16" s="34"/>
      <c r="G16" s="35"/>
      <c r="H16" s="36"/>
      <c r="I16" s="33">
        <f>'[18]1П'!$I$15</f>
        <v>18.600000000000001</v>
      </c>
      <c r="J16" s="34">
        <f>'[18]2П'!$I$15</f>
        <v>12</v>
      </c>
      <c r="K16" s="35">
        <f t="shared" si="33"/>
        <v>30.6</v>
      </c>
      <c r="L16" s="36"/>
      <c r="M16" s="33">
        <f>'[19]1П'!$I$15</f>
        <v>4.5999999999999996</v>
      </c>
      <c r="N16" s="34">
        <f>'[19]2П'!$I$15</f>
        <v>3.4</v>
      </c>
      <c r="O16" s="35">
        <f t="shared" si="34"/>
        <v>8</v>
      </c>
      <c r="P16" s="36">
        <v>3719</v>
      </c>
      <c r="Q16" s="33">
        <f>'[20]1П'!$I$15</f>
        <v>2996.6692900000003</v>
      </c>
      <c r="R16" s="34">
        <f>'[20]2П'!$I$15</f>
        <v>678.24314300000003</v>
      </c>
      <c r="S16" s="37">
        <f t="shared" si="35"/>
        <v>3674.9124330000004</v>
      </c>
      <c r="T16" s="36">
        <v>60</v>
      </c>
      <c r="U16" s="33">
        <f>'[24]1П'!$I$15</f>
        <v>30</v>
      </c>
      <c r="V16" s="34">
        <f>'[24]2П'!$I$15</f>
        <v>30</v>
      </c>
      <c r="W16" s="35">
        <f t="shared" si="39"/>
        <v>60</v>
      </c>
      <c r="X16" s="36">
        <v>396.46899999999999</v>
      </c>
      <c r="Y16" s="33">
        <f>'[21]1П'!$I$15</f>
        <v>237</v>
      </c>
      <c r="Z16" s="34">
        <f>'[21]2П'!$I$15</f>
        <v>268.39999999999998</v>
      </c>
      <c r="AA16" s="35">
        <f t="shared" si="36"/>
        <v>505.4</v>
      </c>
      <c r="AB16" s="36"/>
      <c r="AC16" s="33"/>
      <c r="AD16" s="34"/>
      <c r="AE16" s="37"/>
    </row>
    <row r="17" spans="1:33" x14ac:dyDescent="0.25">
      <c r="A17" s="22" t="s">
        <v>47</v>
      </c>
      <c r="B17" s="45" t="s">
        <v>48</v>
      </c>
      <c r="C17" s="24" t="s">
        <v>4</v>
      </c>
      <c r="D17" s="32">
        <v>469</v>
      </c>
      <c r="E17" s="33">
        <f>'[23]1П'!$I$14</f>
        <v>48</v>
      </c>
      <c r="F17" s="34">
        <f>'[23]2П'!$I$14</f>
        <v>28.9000000001</v>
      </c>
      <c r="G17" s="35">
        <f t="shared" si="38"/>
        <v>76.900000000099993</v>
      </c>
      <c r="H17" s="36">
        <v>61.7</v>
      </c>
      <c r="I17" s="33">
        <f>'[18]1П'!$I$14-I16</f>
        <v>19.600000000000001</v>
      </c>
      <c r="J17" s="34">
        <f>'[18]2П'!$I$14-J16</f>
        <v>19</v>
      </c>
      <c r="K17" s="35">
        <f t="shared" si="33"/>
        <v>38.6</v>
      </c>
      <c r="L17" s="36">
        <v>18.966999999999999</v>
      </c>
      <c r="M17" s="33">
        <f>'[19]1П'!$I$14-M16</f>
        <v>4.0999999999999996</v>
      </c>
      <c r="N17" s="34">
        <f>'[19]2П'!$I$14-N16</f>
        <v>4.4999999999999982</v>
      </c>
      <c r="O17" s="35">
        <f t="shared" si="34"/>
        <v>8.5999999999999979</v>
      </c>
      <c r="P17" s="36">
        <v>714.32899999999995</v>
      </c>
      <c r="Q17" s="33">
        <f>'[20]1П'!$I$14-Q15-Q16</f>
        <v>3.9999999999990905</v>
      </c>
      <c r="R17" s="34">
        <f>'[20]2П'!$I$14-R15-R16</f>
        <v>3.6000000000000227</v>
      </c>
      <c r="S17" s="37">
        <f t="shared" si="35"/>
        <v>7.5999999999991132</v>
      </c>
      <c r="T17" s="36">
        <v>254.267</v>
      </c>
      <c r="U17" s="33">
        <f>'[24]1П'!$I$14-U16</f>
        <v>125</v>
      </c>
      <c r="V17" s="34">
        <f>'[24]2П'!$I$14-V16</f>
        <v>126</v>
      </c>
      <c r="W17" s="35">
        <f t="shared" si="39"/>
        <v>251</v>
      </c>
      <c r="X17" s="36">
        <v>109.53100000000001</v>
      </c>
      <c r="Y17" s="33">
        <f>'[21]1П'!$I$14-Y16</f>
        <v>74.199999999999989</v>
      </c>
      <c r="Z17" s="34">
        <f>'[21]2П'!$I$14-Z16</f>
        <v>76.799999999999955</v>
      </c>
      <c r="AA17" s="35">
        <f t="shared" si="36"/>
        <v>150.99999999999994</v>
      </c>
      <c r="AB17" s="36">
        <v>40</v>
      </c>
      <c r="AC17" s="33">
        <f>'[22]1П'!$I$14</f>
        <v>15</v>
      </c>
      <c r="AD17" s="34">
        <f>'[22]2П'!$I$14</f>
        <v>2.4000001000000002</v>
      </c>
      <c r="AE17" s="37">
        <f t="shared" si="37"/>
        <v>17.4000001</v>
      </c>
    </row>
    <row r="18" spans="1:33" x14ac:dyDescent="0.25">
      <c r="A18" s="46" t="s">
        <v>3</v>
      </c>
      <c r="B18" s="47" t="s">
        <v>49</v>
      </c>
      <c r="C18" s="24" t="s">
        <v>4</v>
      </c>
      <c r="D18" s="48">
        <f>D8-D14</f>
        <v>1039.4666666666665</v>
      </c>
      <c r="E18" s="104">
        <f t="shared" ref="E18" si="48">E8-E14</f>
        <v>401.8</v>
      </c>
      <c r="F18" s="104">
        <f t="shared" ref="F18" si="49">F8-F14</f>
        <v>758.79999999990002</v>
      </c>
      <c r="G18" s="42">
        <f t="shared" si="38"/>
        <v>1160.5999999999001</v>
      </c>
      <c r="H18" s="49">
        <f>H8-H14</f>
        <v>153.66700000000003</v>
      </c>
      <c r="I18" s="104">
        <f t="shared" ref="I18:J18" si="50">I8-I14</f>
        <v>60.999999999999986</v>
      </c>
      <c r="J18" s="104">
        <f t="shared" si="50"/>
        <v>16.399999999999999</v>
      </c>
      <c r="K18" s="42">
        <f t="shared" si="33"/>
        <v>77.399999999999977</v>
      </c>
      <c r="L18" s="49">
        <f>L8-L14</f>
        <v>230.39699999999999</v>
      </c>
      <c r="M18" s="104">
        <f t="shared" ref="M18:N18" si="51">M8-M14</f>
        <v>130.75</v>
      </c>
      <c r="N18" s="104">
        <f t="shared" si="51"/>
        <v>147.44999999999999</v>
      </c>
      <c r="O18" s="42">
        <f t="shared" si="34"/>
        <v>278.2</v>
      </c>
      <c r="P18" s="49">
        <f>P8-P14</f>
        <v>5473.505000000001</v>
      </c>
      <c r="Q18" s="104">
        <f t="shared" ref="Q18:R18" si="52">Q8-Q14</f>
        <v>3035.3210000000008</v>
      </c>
      <c r="R18" s="104">
        <f t="shared" si="52"/>
        <v>3155.6040000000003</v>
      </c>
      <c r="S18" s="44">
        <f t="shared" si="35"/>
        <v>6190.9250000000011</v>
      </c>
      <c r="T18" s="49">
        <f>T8-T14</f>
        <v>1487.2259999999999</v>
      </c>
      <c r="U18" s="104">
        <f t="shared" ref="U18:V18" si="53">U8-U14</f>
        <v>578.20000000000005</v>
      </c>
      <c r="V18" s="104">
        <f t="shared" si="53"/>
        <v>714.59999999999991</v>
      </c>
      <c r="W18" s="42">
        <f t="shared" si="39"/>
        <v>1292.8</v>
      </c>
      <c r="X18" s="49">
        <f>X8-X14</f>
        <v>2198.482</v>
      </c>
      <c r="Y18" s="104">
        <f t="shared" ref="Y18:Z18" si="54">Y8-Y14</f>
        <v>984.55</v>
      </c>
      <c r="Z18" s="104">
        <f t="shared" si="54"/>
        <v>1053.5</v>
      </c>
      <c r="AA18" s="42">
        <f t="shared" si="36"/>
        <v>2038.05</v>
      </c>
      <c r="AB18" s="49">
        <f>AB8-AB14</f>
        <v>1642.5329999999999</v>
      </c>
      <c r="AC18" s="106">
        <f t="shared" ref="AC18:AD18" si="55">AC8-AC14</f>
        <v>763.80000000000007</v>
      </c>
      <c r="AD18" s="104">
        <f t="shared" si="55"/>
        <v>819.24999990000003</v>
      </c>
      <c r="AE18" s="44">
        <f t="shared" si="37"/>
        <v>1583.0499999000001</v>
      </c>
    </row>
    <row r="19" spans="1:33" s="1" customFormat="1" x14ac:dyDescent="0.25">
      <c r="A19" s="46"/>
      <c r="B19" s="45" t="s">
        <v>50</v>
      </c>
      <c r="C19" s="24"/>
      <c r="D19" s="130">
        <f t="shared" ref="D19:F19" si="56">D20+D27+D30</f>
        <v>1039.4666666666669</v>
      </c>
      <c r="E19" s="130">
        <f t="shared" si="56"/>
        <v>401.8</v>
      </c>
      <c r="F19" s="130">
        <f t="shared" si="56"/>
        <v>758.8</v>
      </c>
      <c r="G19" s="131">
        <f t="shared" si="38"/>
        <v>1160.5999999999999</v>
      </c>
      <c r="H19" s="132">
        <f>H20+H27+H30</f>
        <v>153.667</v>
      </c>
      <c r="I19" s="130">
        <f t="shared" ref="I19:J19" si="57">I20+I27+I30</f>
        <v>61</v>
      </c>
      <c r="J19" s="130">
        <f t="shared" si="57"/>
        <v>16.399999999999999</v>
      </c>
      <c r="K19" s="131">
        <f t="shared" si="33"/>
        <v>77.400000000000006</v>
      </c>
      <c r="L19" s="132">
        <f>L20+L27+L30</f>
        <v>230.39699999999999</v>
      </c>
      <c r="M19" s="130">
        <f t="shared" ref="M19:N19" si="58">M20+M27+M30</f>
        <v>130.75</v>
      </c>
      <c r="N19" s="130">
        <f t="shared" si="58"/>
        <v>147.44999999999999</v>
      </c>
      <c r="O19" s="131">
        <f t="shared" si="34"/>
        <v>278.2</v>
      </c>
      <c r="P19" s="132">
        <f>P20+P27+P30</f>
        <v>5473.5050000000001</v>
      </c>
      <c r="Q19" s="130">
        <f t="shared" ref="Q19:R19" si="59">Q20+Q27+Q30</f>
        <v>3035.3209999999999</v>
      </c>
      <c r="R19" s="130">
        <f t="shared" si="59"/>
        <v>3155.6039999999994</v>
      </c>
      <c r="S19" s="134">
        <f t="shared" si="35"/>
        <v>6190.9249999999993</v>
      </c>
      <c r="T19" s="132">
        <f>T20+T27+T30</f>
        <v>1487.2260000000001</v>
      </c>
      <c r="U19" s="130">
        <f t="shared" ref="U19:V19" si="60">U20+U27+U30</f>
        <v>578.19999999999993</v>
      </c>
      <c r="V19" s="130">
        <f t="shared" si="60"/>
        <v>714.59999999999991</v>
      </c>
      <c r="W19" s="131">
        <f t="shared" si="39"/>
        <v>1292.7999999999997</v>
      </c>
      <c r="X19" s="132">
        <f>X20+X27+X30</f>
        <v>2198.482</v>
      </c>
      <c r="Y19" s="130">
        <f t="shared" ref="Y19:Z19" si="61">Y20+Y27+Y30</f>
        <v>984.55000000000007</v>
      </c>
      <c r="Z19" s="130">
        <f t="shared" si="61"/>
        <v>1053.5</v>
      </c>
      <c r="AA19" s="131">
        <f t="shared" si="36"/>
        <v>2038.0500000000002</v>
      </c>
      <c r="AB19" s="132">
        <f>AB20+AB27+AB30</f>
        <v>1642.5330000000001</v>
      </c>
      <c r="AC19" s="133">
        <f t="shared" ref="AC19:AD19" si="62">AC20+AC27+AC30</f>
        <v>763.8</v>
      </c>
      <c r="AD19" s="130">
        <f t="shared" si="62"/>
        <v>819.25</v>
      </c>
      <c r="AE19" s="134">
        <f t="shared" si="37"/>
        <v>1583.05</v>
      </c>
    </row>
    <row r="20" spans="1:33" x14ac:dyDescent="0.25">
      <c r="A20" s="46" t="s">
        <v>51</v>
      </c>
      <c r="B20" s="47" t="s">
        <v>52</v>
      </c>
      <c r="C20" s="24" t="s">
        <v>4</v>
      </c>
      <c r="D20" s="48">
        <f>D21+D24</f>
        <v>90.066666666666663</v>
      </c>
      <c r="E20" s="104">
        <f t="shared" ref="E20" si="63">E21+E24</f>
        <v>25.8</v>
      </c>
      <c r="F20" s="104">
        <f t="shared" ref="F20" si="64">F21+F24</f>
        <v>19.600000000000001</v>
      </c>
      <c r="G20" s="42">
        <f t="shared" si="38"/>
        <v>45.400000000000006</v>
      </c>
      <c r="H20" s="49">
        <f>H21+H24</f>
        <v>70.667000000000002</v>
      </c>
      <c r="I20" s="104">
        <f t="shared" ref="I20:J20" si="65">I21+I24</f>
        <v>52</v>
      </c>
      <c r="J20" s="104">
        <f t="shared" si="65"/>
        <v>14.4</v>
      </c>
      <c r="K20" s="42">
        <f t="shared" si="33"/>
        <v>66.400000000000006</v>
      </c>
      <c r="L20" s="49">
        <f>L21+L24</f>
        <v>110.233</v>
      </c>
      <c r="M20" s="104">
        <f t="shared" ref="M20:N20" si="66">M21+M24</f>
        <v>79.150000000000006</v>
      </c>
      <c r="N20" s="104">
        <f t="shared" si="66"/>
        <v>102.75</v>
      </c>
      <c r="O20" s="42">
        <f t="shared" si="34"/>
        <v>181.9</v>
      </c>
      <c r="P20" s="49">
        <f>P21+P24</f>
        <v>3084.3940000000002</v>
      </c>
      <c r="Q20" s="104">
        <f t="shared" ref="Q20:R20" si="67">Q21+Q24</f>
        <v>2256.91</v>
      </c>
      <c r="R20" s="104">
        <f t="shared" si="67"/>
        <v>2160.7359999999994</v>
      </c>
      <c r="S20" s="44">
        <f t="shared" si="35"/>
        <v>4417.6459999999988</v>
      </c>
      <c r="T20" s="49">
        <f>T21+T24</f>
        <v>607.93299999999999</v>
      </c>
      <c r="U20" s="104">
        <f t="shared" ref="U20:V20" si="68">U21+U24</f>
        <v>300.39999999999998</v>
      </c>
      <c r="V20" s="104">
        <f t="shared" si="68"/>
        <v>265.8</v>
      </c>
      <c r="W20" s="42">
        <f t="shared" si="39"/>
        <v>566.20000000000005</v>
      </c>
      <c r="X20" s="49">
        <f>X21+X24</f>
        <v>1155.787</v>
      </c>
      <c r="Y20" s="104">
        <f t="shared" ref="Y20:Z20" si="69">Y21+Y24</f>
        <v>551.6</v>
      </c>
      <c r="Z20" s="104">
        <f t="shared" si="69"/>
        <v>539</v>
      </c>
      <c r="AA20" s="42">
        <f t="shared" si="36"/>
        <v>1090.5999999999999</v>
      </c>
      <c r="AB20" s="49">
        <f>AB21+AB24</f>
        <v>654.63300000000004</v>
      </c>
      <c r="AC20" s="106">
        <f t="shared" ref="AC20:AD20" si="70">AC21+AC24</f>
        <v>338.79999999999995</v>
      </c>
      <c r="AD20" s="104">
        <f t="shared" si="70"/>
        <v>376.6</v>
      </c>
      <c r="AE20" s="44">
        <f t="shared" si="37"/>
        <v>715.4</v>
      </c>
      <c r="AG20" s="90"/>
    </row>
    <row r="21" spans="1:33" x14ac:dyDescent="0.25">
      <c r="A21" s="50"/>
      <c r="B21" s="51" t="s">
        <v>53</v>
      </c>
      <c r="C21" s="24" t="s">
        <v>4</v>
      </c>
      <c r="D21" s="32">
        <f>D22+D23</f>
        <v>90.066666666666663</v>
      </c>
      <c r="E21" s="32">
        <f t="shared" ref="E21" si="71">E22+E23</f>
        <v>25.8</v>
      </c>
      <c r="F21" s="32">
        <f t="shared" ref="F21" si="72">F22+F23</f>
        <v>19.600000000000001</v>
      </c>
      <c r="G21" s="35">
        <f t="shared" si="38"/>
        <v>45.400000000000006</v>
      </c>
      <c r="H21" s="36">
        <f>H22+H23</f>
        <v>0</v>
      </c>
      <c r="I21" s="32">
        <f t="shared" ref="I21:J21" si="73">I22+I23</f>
        <v>0</v>
      </c>
      <c r="J21" s="32">
        <f t="shared" si="73"/>
        <v>0</v>
      </c>
      <c r="K21" s="35">
        <f t="shared" si="33"/>
        <v>0</v>
      </c>
      <c r="L21" s="36">
        <f>L22+L23</f>
        <v>0</v>
      </c>
      <c r="M21" s="32">
        <f t="shared" ref="M21:N21" si="74">M22+M23</f>
        <v>0</v>
      </c>
      <c r="N21" s="32">
        <f t="shared" si="74"/>
        <v>0</v>
      </c>
      <c r="O21" s="35">
        <f t="shared" si="34"/>
        <v>0</v>
      </c>
      <c r="P21" s="36">
        <f>P22+P23</f>
        <v>0</v>
      </c>
      <c r="Q21" s="32">
        <f t="shared" ref="Q21:R21" si="75">Q22+Q23</f>
        <v>0</v>
      </c>
      <c r="R21" s="32">
        <f t="shared" si="75"/>
        <v>0</v>
      </c>
      <c r="S21" s="37">
        <f t="shared" si="35"/>
        <v>0</v>
      </c>
      <c r="T21" s="36">
        <f>T22+T23</f>
        <v>0</v>
      </c>
      <c r="U21" s="32">
        <f t="shared" ref="U21:V21" si="76">U22+U23</f>
        <v>0</v>
      </c>
      <c r="V21" s="32">
        <f t="shared" si="76"/>
        <v>0</v>
      </c>
      <c r="W21" s="35">
        <f t="shared" si="39"/>
        <v>0</v>
      </c>
      <c r="X21" s="36">
        <f>X22+X23</f>
        <v>0</v>
      </c>
      <c r="Y21" s="32">
        <f t="shared" ref="Y21:Z21" si="77">Y22+Y23</f>
        <v>0</v>
      </c>
      <c r="Z21" s="32">
        <f t="shared" si="77"/>
        <v>0</v>
      </c>
      <c r="AA21" s="35">
        <f t="shared" si="36"/>
        <v>0</v>
      </c>
      <c r="AB21" s="36">
        <f>AB22+AB23</f>
        <v>0</v>
      </c>
      <c r="AC21" s="33">
        <f t="shared" ref="AC21:AD21" si="78">AC22+AC23</f>
        <v>0</v>
      </c>
      <c r="AD21" s="32">
        <f t="shared" si="78"/>
        <v>0</v>
      </c>
      <c r="AE21" s="37">
        <f t="shared" si="37"/>
        <v>0</v>
      </c>
    </row>
    <row r="22" spans="1:33" x14ac:dyDescent="0.25">
      <c r="A22" s="50"/>
      <c r="B22" s="52" t="s">
        <v>54</v>
      </c>
      <c r="C22" s="24" t="s">
        <v>4</v>
      </c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>
        <f t="shared" si="34"/>
        <v>0</v>
      </c>
      <c r="P22" s="36"/>
      <c r="Q22" s="33"/>
      <c r="R22" s="34"/>
      <c r="S22" s="37"/>
      <c r="T22" s="36"/>
      <c r="U22" s="33"/>
      <c r="V22" s="34"/>
      <c r="W22" s="35"/>
      <c r="X22" s="36"/>
      <c r="Y22" s="33"/>
      <c r="Z22" s="34"/>
      <c r="AA22" s="35"/>
      <c r="AB22" s="36"/>
      <c r="AC22" s="33"/>
      <c r="AD22" s="34"/>
      <c r="AE22" s="37"/>
    </row>
    <row r="23" spans="1:33" x14ac:dyDescent="0.25">
      <c r="A23" s="50"/>
      <c r="B23" s="52" t="s">
        <v>55</v>
      </c>
      <c r="C23" s="24" t="s">
        <v>4</v>
      </c>
      <c r="D23" s="32">
        <v>90.066666666666663</v>
      </c>
      <c r="E23" s="33">
        <f>'[23]1П'!$I$76</f>
        <v>25.8</v>
      </c>
      <c r="F23" s="34">
        <f>'[23]2П'!$I$76</f>
        <v>19.600000000000001</v>
      </c>
      <c r="G23" s="35">
        <f t="shared" si="38"/>
        <v>45.400000000000006</v>
      </c>
      <c r="H23" s="36"/>
      <c r="I23" s="33"/>
      <c r="J23" s="34"/>
      <c r="K23" s="35"/>
      <c r="L23" s="36"/>
      <c r="M23" s="33"/>
      <c r="N23" s="34"/>
      <c r="O23" s="35">
        <f t="shared" si="34"/>
        <v>0</v>
      </c>
      <c r="P23" s="36"/>
      <c r="Q23" s="33"/>
      <c r="R23" s="34"/>
      <c r="S23" s="37"/>
      <c r="T23" s="36"/>
      <c r="U23" s="33"/>
      <c r="V23" s="34"/>
      <c r="W23" s="35"/>
      <c r="X23" s="36"/>
      <c r="Y23" s="33"/>
      <c r="Z23" s="34"/>
      <c r="AA23" s="35"/>
      <c r="AB23" s="36"/>
      <c r="AC23" s="33"/>
      <c r="AD23" s="34"/>
      <c r="AE23" s="37"/>
    </row>
    <row r="24" spans="1:33" x14ac:dyDescent="0.25">
      <c r="A24" s="50"/>
      <c r="B24" s="51" t="s">
        <v>56</v>
      </c>
      <c r="C24" s="24" t="s">
        <v>4</v>
      </c>
      <c r="D24" s="32">
        <f>D25+D26</f>
        <v>0</v>
      </c>
      <c r="E24" s="32">
        <f t="shared" ref="E24" si="79">E25+E26</f>
        <v>0</v>
      </c>
      <c r="F24" s="32">
        <f t="shared" ref="F24" si="80">F25+F26</f>
        <v>0</v>
      </c>
      <c r="G24" s="35">
        <f t="shared" si="38"/>
        <v>0</v>
      </c>
      <c r="H24" s="36">
        <f>H25+H26</f>
        <v>70.667000000000002</v>
      </c>
      <c r="I24" s="32">
        <f t="shared" ref="I24:J24" si="81">I25+I26</f>
        <v>52</v>
      </c>
      <c r="J24" s="32">
        <f t="shared" si="81"/>
        <v>14.4</v>
      </c>
      <c r="K24" s="35">
        <f t="shared" si="33"/>
        <v>66.400000000000006</v>
      </c>
      <c r="L24" s="36">
        <f>L25+L26</f>
        <v>110.233</v>
      </c>
      <c r="M24" s="32">
        <f t="shared" ref="M24:N24" si="82">M25+M26</f>
        <v>79.150000000000006</v>
      </c>
      <c r="N24" s="32">
        <f t="shared" si="82"/>
        <v>102.75</v>
      </c>
      <c r="O24" s="35">
        <f t="shared" si="34"/>
        <v>181.9</v>
      </c>
      <c r="P24" s="36">
        <f t="shared" ref="P24:R24" si="83">P25+P26</f>
        <v>3084.3940000000002</v>
      </c>
      <c r="Q24" s="32">
        <f t="shared" si="83"/>
        <v>2256.91</v>
      </c>
      <c r="R24" s="32">
        <f t="shared" si="83"/>
        <v>2160.7359999999994</v>
      </c>
      <c r="S24" s="37">
        <f t="shared" si="35"/>
        <v>4417.6459999999988</v>
      </c>
      <c r="T24" s="66">
        <f t="shared" ref="T24:V24" si="84">T25+T26</f>
        <v>607.93299999999999</v>
      </c>
      <c r="U24" s="32">
        <f t="shared" si="84"/>
        <v>300.39999999999998</v>
      </c>
      <c r="V24" s="32">
        <f t="shared" si="84"/>
        <v>265.8</v>
      </c>
      <c r="W24" s="35">
        <f t="shared" si="39"/>
        <v>566.20000000000005</v>
      </c>
      <c r="X24" s="36">
        <f t="shared" ref="X24:Z24" si="85">X25+X26</f>
        <v>1155.787</v>
      </c>
      <c r="Y24" s="32">
        <f t="shared" si="85"/>
        <v>551.6</v>
      </c>
      <c r="Z24" s="32">
        <f t="shared" si="85"/>
        <v>539</v>
      </c>
      <c r="AA24" s="35">
        <f t="shared" si="36"/>
        <v>1090.5999999999999</v>
      </c>
      <c r="AB24" s="36">
        <f t="shared" ref="AB24:AD24" si="86">AB25+AB26</f>
        <v>654.63300000000004</v>
      </c>
      <c r="AC24" s="33">
        <f t="shared" si="86"/>
        <v>338.79999999999995</v>
      </c>
      <c r="AD24" s="32">
        <f t="shared" si="86"/>
        <v>376.6</v>
      </c>
      <c r="AE24" s="37">
        <f t="shared" si="37"/>
        <v>715.4</v>
      </c>
    </row>
    <row r="25" spans="1:33" x14ac:dyDescent="0.25">
      <c r="A25" s="50"/>
      <c r="B25" s="52" t="s">
        <v>54</v>
      </c>
      <c r="C25" s="24" t="s">
        <v>4</v>
      </c>
      <c r="D25" s="53"/>
      <c r="E25" s="54"/>
      <c r="F25" s="55"/>
      <c r="G25" s="35"/>
      <c r="H25" s="56"/>
      <c r="I25" s="54"/>
      <c r="J25" s="55"/>
      <c r="K25" s="35">
        <f t="shared" si="33"/>
        <v>0</v>
      </c>
      <c r="L25" s="56"/>
      <c r="M25" s="54"/>
      <c r="N25" s="55"/>
      <c r="O25" s="35">
        <f t="shared" si="34"/>
        <v>0</v>
      </c>
      <c r="P25" s="56"/>
      <c r="Q25" s="54"/>
      <c r="R25" s="55"/>
      <c r="S25" s="37"/>
      <c r="T25" s="67"/>
      <c r="U25" s="54"/>
      <c r="V25" s="55"/>
      <c r="W25" s="35"/>
      <c r="X25" s="56"/>
      <c r="Y25" s="54"/>
      <c r="Z25" s="55"/>
      <c r="AA25" s="35"/>
      <c r="AB25" s="56"/>
      <c r="AC25" s="54"/>
      <c r="AD25" s="55"/>
      <c r="AE25" s="37"/>
    </row>
    <row r="26" spans="1:33" x14ac:dyDescent="0.25">
      <c r="A26" s="50"/>
      <c r="B26" s="52" t="s">
        <v>55</v>
      </c>
      <c r="C26" s="24" t="s">
        <v>4</v>
      </c>
      <c r="D26" s="32"/>
      <c r="E26" s="33"/>
      <c r="F26" s="34"/>
      <c r="G26" s="35"/>
      <c r="H26" s="36">
        <v>70.667000000000002</v>
      </c>
      <c r="I26" s="33">
        <f>'[18]1П'!$I$76</f>
        <v>52</v>
      </c>
      <c r="J26" s="34">
        <f>'[18]2П'!$I$76</f>
        <v>14.4</v>
      </c>
      <c r="K26" s="35">
        <f t="shared" si="33"/>
        <v>66.400000000000006</v>
      </c>
      <c r="L26" s="36">
        <v>110.233</v>
      </c>
      <c r="M26" s="33">
        <f>'[19]1П'!$I$76</f>
        <v>79.150000000000006</v>
      </c>
      <c r="N26" s="34">
        <f>'[19]2П'!$I$76</f>
        <v>102.75</v>
      </c>
      <c r="O26" s="35">
        <f t="shared" si="34"/>
        <v>181.9</v>
      </c>
      <c r="P26" s="36">
        <v>3084.3940000000002</v>
      </c>
      <c r="Q26" s="33">
        <f>'[20]1П'!$I$76</f>
        <v>2256.91</v>
      </c>
      <c r="R26" s="34">
        <f>'[20]2П'!$I$76</f>
        <v>2160.7359999999994</v>
      </c>
      <c r="S26" s="37">
        <f t="shared" si="35"/>
        <v>4417.6459999999988</v>
      </c>
      <c r="T26" s="83">
        <v>607.93299999999999</v>
      </c>
      <c r="U26" s="33">
        <f>'[24]1П'!$I$76</f>
        <v>300.39999999999998</v>
      </c>
      <c r="V26" s="34">
        <f>'[24]2П'!$I$76</f>
        <v>265.8</v>
      </c>
      <c r="W26" s="35">
        <f t="shared" si="39"/>
        <v>566.20000000000005</v>
      </c>
      <c r="X26" s="36">
        <v>1155.787</v>
      </c>
      <c r="Y26" s="33">
        <f>'[21]1П'!$I$76</f>
        <v>551.6</v>
      </c>
      <c r="Z26" s="34">
        <f>'[21]2П'!$I$76</f>
        <v>539</v>
      </c>
      <c r="AA26" s="35">
        <f t="shared" si="36"/>
        <v>1090.5999999999999</v>
      </c>
      <c r="AB26" s="36">
        <v>654.63300000000004</v>
      </c>
      <c r="AC26" s="33">
        <f>'[22]1П'!$I$76</f>
        <v>338.79999999999995</v>
      </c>
      <c r="AD26" s="34">
        <f>'[22]2П'!$I$76</f>
        <v>376.6</v>
      </c>
      <c r="AE26" s="37">
        <f t="shared" si="37"/>
        <v>715.4</v>
      </c>
    </row>
    <row r="27" spans="1:33" x14ac:dyDescent="0.25">
      <c r="A27" s="46" t="s">
        <v>57</v>
      </c>
      <c r="B27" s="57" t="s">
        <v>58</v>
      </c>
      <c r="C27" s="24" t="s">
        <v>4</v>
      </c>
      <c r="D27" s="41">
        <f>D28+D29</f>
        <v>36.200000000000003</v>
      </c>
      <c r="E27" s="41">
        <f t="shared" ref="E27" si="87">E28+E29</f>
        <v>15.1</v>
      </c>
      <c r="F27" s="41">
        <f t="shared" ref="F27" si="88">F28+F29</f>
        <v>79.2</v>
      </c>
      <c r="G27" s="42">
        <f t="shared" si="38"/>
        <v>94.3</v>
      </c>
      <c r="H27" s="43">
        <f>H28+H29</f>
        <v>8</v>
      </c>
      <c r="I27" s="41">
        <f t="shared" ref="I27:J27" si="89">I28+I29</f>
        <v>4.8000000000000007</v>
      </c>
      <c r="J27" s="41">
        <f t="shared" si="89"/>
        <v>1.2</v>
      </c>
      <c r="K27" s="42">
        <f t="shared" si="33"/>
        <v>6.0000000000000009</v>
      </c>
      <c r="L27" s="43">
        <f>L28+L29</f>
        <v>18.963999999999999</v>
      </c>
      <c r="M27" s="41">
        <f t="shared" ref="M27:N27" si="90">M28+M29</f>
        <v>7</v>
      </c>
      <c r="N27" s="41">
        <f t="shared" si="90"/>
        <v>8.1000000000000014</v>
      </c>
      <c r="O27" s="42">
        <f t="shared" si="34"/>
        <v>15.100000000000001</v>
      </c>
      <c r="P27" s="43">
        <f>P28+P29</f>
        <v>2341.1439999999998</v>
      </c>
      <c r="Q27" s="41">
        <f t="shared" ref="Q27:R27" si="91">Q28+Q29</f>
        <v>769.41099999999994</v>
      </c>
      <c r="R27" s="41">
        <f t="shared" si="91"/>
        <v>984.86799999999994</v>
      </c>
      <c r="S27" s="44">
        <f t="shared" si="35"/>
        <v>1754.279</v>
      </c>
      <c r="T27" s="68">
        <f t="shared" ref="T27:V27" si="92">T28+T29</f>
        <v>879.29300000000001</v>
      </c>
      <c r="U27" s="41">
        <f t="shared" si="92"/>
        <v>273</v>
      </c>
      <c r="V27" s="41">
        <f t="shared" si="92"/>
        <v>444</v>
      </c>
      <c r="W27" s="42">
        <f t="shared" si="39"/>
        <v>717</v>
      </c>
      <c r="X27" s="43">
        <f>X28+X29</f>
        <v>697.29499999999996</v>
      </c>
      <c r="Y27" s="41">
        <f t="shared" ref="Y27:Z27" si="93">Y28+Y29</f>
        <v>235.10000000000002</v>
      </c>
      <c r="Z27" s="41">
        <f t="shared" si="93"/>
        <v>295.29999999999995</v>
      </c>
      <c r="AA27" s="42">
        <f t="shared" si="36"/>
        <v>530.4</v>
      </c>
      <c r="AB27" s="43">
        <f>AB28+AB29</f>
        <v>800.5</v>
      </c>
      <c r="AC27" s="92">
        <f t="shared" ref="AC27:AD27" si="94">AC28+AC29</f>
        <v>327.5</v>
      </c>
      <c r="AD27" s="41">
        <f t="shared" si="94"/>
        <v>354.40000000000003</v>
      </c>
      <c r="AE27" s="44">
        <f t="shared" si="37"/>
        <v>681.90000000000009</v>
      </c>
      <c r="AG27" s="90"/>
    </row>
    <row r="28" spans="1:33" x14ac:dyDescent="0.25">
      <c r="A28" s="50"/>
      <c r="B28" s="52" t="s">
        <v>54</v>
      </c>
      <c r="C28" s="24" t="s">
        <v>4</v>
      </c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>
        <f t="shared" si="34"/>
        <v>0</v>
      </c>
      <c r="P28" s="36"/>
      <c r="Q28" s="33"/>
      <c r="R28" s="34"/>
      <c r="S28" s="37"/>
      <c r="T28" s="66"/>
      <c r="U28" s="33"/>
      <c r="V28" s="34"/>
      <c r="W28" s="35"/>
      <c r="X28" s="36"/>
      <c r="Y28" s="33"/>
      <c r="Z28" s="34"/>
      <c r="AA28" s="35"/>
      <c r="AB28" s="36"/>
      <c r="AC28" s="33"/>
      <c r="AD28" s="34"/>
      <c r="AE28" s="37"/>
    </row>
    <row r="29" spans="1:33" x14ac:dyDescent="0.25">
      <c r="A29" s="50"/>
      <c r="B29" s="58" t="s">
        <v>59</v>
      </c>
      <c r="C29" s="24" t="s">
        <v>4</v>
      </c>
      <c r="D29" s="32">
        <v>36.200000000000003</v>
      </c>
      <c r="E29" s="33">
        <f>SUM('[23]1П'!$I$78:$I$80)</f>
        <v>15.1</v>
      </c>
      <c r="F29" s="34">
        <f>SUM('[23]2П'!$I$78:$I$80)</f>
        <v>79.2</v>
      </c>
      <c r="G29" s="35">
        <f t="shared" si="38"/>
        <v>94.3</v>
      </c>
      <c r="H29" s="36">
        <v>8</v>
      </c>
      <c r="I29" s="33">
        <f>SUM('[18]1П'!$I$78:$I$80)</f>
        <v>4.8000000000000007</v>
      </c>
      <c r="J29" s="34">
        <f>SUM('[18]2П'!$I$78:$I$80)</f>
        <v>1.2</v>
      </c>
      <c r="K29" s="35">
        <f t="shared" si="33"/>
        <v>6.0000000000000009</v>
      </c>
      <c r="L29" s="36">
        <v>18.963999999999999</v>
      </c>
      <c r="M29" s="33">
        <f>SUM('[19]1П'!$I$78:$I$80)</f>
        <v>7</v>
      </c>
      <c r="N29" s="34">
        <f>SUM('[19]2П'!$I$78:$I$80)</f>
        <v>8.1000000000000014</v>
      </c>
      <c r="O29" s="35">
        <f t="shared" si="34"/>
        <v>15.100000000000001</v>
      </c>
      <c r="P29" s="36">
        <v>2341.1439999999998</v>
      </c>
      <c r="Q29" s="33">
        <f>SUM('[20]1П'!$I$78:$I$80)</f>
        <v>769.41099999999994</v>
      </c>
      <c r="R29" s="34">
        <f>SUM('[20]2П'!$I$78:$I$80)</f>
        <v>984.86799999999994</v>
      </c>
      <c r="S29" s="37">
        <f t="shared" si="35"/>
        <v>1754.279</v>
      </c>
      <c r="T29" s="83">
        <v>879.29300000000001</v>
      </c>
      <c r="U29" s="33">
        <f>SUM('[24]1П'!$I$78:$I$80)</f>
        <v>273</v>
      </c>
      <c r="V29" s="34">
        <f>SUM('[24]2П'!$I$78:$I$80)</f>
        <v>444</v>
      </c>
      <c r="W29" s="35">
        <f t="shared" si="39"/>
        <v>717</v>
      </c>
      <c r="X29" s="36">
        <v>697.29499999999996</v>
      </c>
      <c r="Y29" s="33">
        <f>SUM('[21]1П'!$I$78:$I$80)</f>
        <v>235.10000000000002</v>
      </c>
      <c r="Z29" s="34">
        <f>SUM('[21]2П'!$I$78:$I$80)</f>
        <v>295.29999999999995</v>
      </c>
      <c r="AA29" s="35">
        <f t="shared" si="36"/>
        <v>530.4</v>
      </c>
      <c r="AB29" s="36">
        <v>800.5</v>
      </c>
      <c r="AC29" s="33">
        <f>SUM('[22]1П'!$I$78:$I$80)</f>
        <v>327.5</v>
      </c>
      <c r="AD29" s="34">
        <f>SUM('[22]2П'!$I$78:$I$80)</f>
        <v>354.40000000000003</v>
      </c>
      <c r="AE29" s="37">
        <f t="shared" si="37"/>
        <v>681.90000000000009</v>
      </c>
    </row>
    <row r="30" spans="1:33" x14ac:dyDescent="0.25">
      <c r="A30" s="46" t="s">
        <v>60</v>
      </c>
      <c r="B30" s="57" t="s">
        <v>61</v>
      </c>
      <c r="C30" s="24" t="s">
        <v>4</v>
      </c>
      <c r="D30" s="41">
        <f>D31+D32</f>
        <v>913.20000000000016</v>
      </c>
      <c r="E30" s="41">
        <f t="shared" ref="E30" si="95">E31+E32</f>
        <v>360.90000000000003</v>
      </c>
      <c r="F30" s="41">
        <f t="shared" ref="F30" si="96">F31+F32</f>
        <v>660</v>
      </c>
      <c r="G30" s="42">
        <f t="shared" si="38"/>
        <v>1020.9000000000001</v>
      </c>
      <c r="H30" s="43">
        <f>H31+H32</f>
        <v>75</v>
      </c>
      <c r="I30" s="41">
        <f t="shared" ref="I30:J30" si="97">I31+I32</f>
        <v>4.2</v>
      </c>
      <c r="J30" s="41">
        <f t="shared" si="97"/>
        <v>0.8</v>
      </c>
      <c r="K30" s="42">
        <f t="shared" si="33"/>
        <v>5</v>
      </c>
      <c r="L30" s="43">
        <f>L31+L32</f>
        <v>101.19999999999999</v>
      </c>
      <c r="M30" s="41">
        <f t="shared" ref="M30:N30" si="98">M31+M32</f>
        <v>44.6</v>
      </c>
      <c r="N30" s="41">
        <f t="shared" si="98"/>
        <v>36.6</v>
      </c>
      <c r="O30" s="42">
        <f t="shared" si="34"/>
        <v>81.2</v>
      </c>
      <c r="P30" s="43">
        <f>P31+P32</f>
        <v>47.966999999999999</v>
      </c>
      <c r="Q30" s="41">
        <f t="shared" ref="Q30:R30" si="99">Q31+Q32</f>
        <v>9</v>
      </c>
      <c r="R30" s="41">
        <f t="shared" si="99"/>
        <v>10</v>
      </c>
      <c r="S30" s="44">
        <f t="shared" si="35"/>
        <v>19</v>
      </c>
      <c r="T30" s="68">
        <f>T31+T32</f>
        <v>0</v>
      </c>
      <c r="U30" s="41">
        <f t="shared" ref="U30:V30" si="100">U31+U32</f>
        <v>4.8</v>
      </c>
      <c r="V30" s="41">
        <f t="shared" si="100"/>
        <v>4.8</v>
      </c>
      <c r="W30" s="42">
        <f t="shared" si="39"/>
        <v>9.6</v>
      </c>
      <c r="X30" s="43">
        <f>X31+X32</f>
        <v>345.39999999999992</v>
      </c>
      <c r="Y30" s="41">
        <f t="shared" ref="Y30:Z30" si="101">Y31+Y32</f>
        <v>197.85</v>
      </c>
      <c r="Z30" s="41">
        <f t="shared" si="101"/>
        <v>219.20000000000002</v>
      </c>
      <c r="AA30" s="42">
        <f t="shared" si="36"/>
        <v>417.05</v>
      </c>
      <c r="AB30" s="43">
        <f>AB31+AB32</f>
        <v>187.4</v>
      </c>
      <c r="AC30" s="92">
        <f t="shared" ref="AC30:AD30" si="102">AC31+AC32</f>
        <v>97.5</v>
      </c>
      <c r="AD30" s="41">
        <f t="shared" si="102"/>
        <v>88.25</v>
      </c>
      <c r="AE30" s="44">
        <f t="shared" si="37"/>
        <v>185.75</v>
      </c>
      <c r="AG30" s="90"/>
    </row>
    <row r="31" spans="1:33" x14ac:dyDescent="0.25">
      <c r="A31" s="50"/>
      <c r="B31" s="52" t="s">
        <v>54</v>
      </c>
      <c r="C31" s="24" t="s">
        <v>4</v>
      </c>
      <c r="D31" s="53"/>
      <c r="E31" s="54"/>
      <c r="F31" s="55"/>
      <c r="G31" s="35"/>
      <c r="H31" s="36"/>
      <c r="I31" s="54"/>
      <c r="J31" s="55"/>
      <c r="K31" s="35"/>
      <c r="L31" s="36"/>
      <c r="M31" s="54"/>
      <c r="N31" s="55"/>
      <c r="O31" s="35">
        <f t="shared" si="34"/>
        <v>0</v>
      </c>
      <c r="P31" s="36"/>
      <c r="Q31" s="54"/>
      <c r="R31" s="55"/>
      <c r="S31" s="37"/>
      <c r="T31" s="66"/>
      <c r="U31" s="54"/>
      <c r="V31" s="55"/>
      <c r="W31" s="35"/>
      <c r="X31" s="36"/>
      <c r="Y31" s="54"/>
      <c r="Z31" s="55"/>
      <c r="AA31" s="35"/>
      <c r="AB31" s="36"/>
      <c r="AC31" s="54"/>
      <c r="AD31" s="55"/>
      <c r="AE31" s="37"/>
    </row>
    <row r="32" spans="1:33" x14ac:dyDescent="0.25">
      <c r="A32" s="59"/>
      <c r="B32" s="60" t="s">
        <v>62</v>
      </c>
      <c r="C32" s="61" t="s">
        <v>4</v>
      </c>
      <c r="D32" s="62">
        <v>913.20000000000016</v>
      </c>
      <c r="E32" s="99">
        <f>SUM('[23]1П'!$I$81:$I$89)</f>
        <v>360.90000000000003</v>
      </c>
      <c r="F32" s="98">
        <f>SUM('[23]2П'!$I$81:$I$89)</f>
        <v>660</v>
      </c>
      <c r="G32" s="65">
        <f t="shared" si="38"/>
        <v>1020.9000000000001</v>
      </c>
      <c r="H32" s="64">
        <v>75</v>
      </c>
      <c r="I32" s="99">
        <f>SUM('[18]1П'!$I$81:$I$89)</f>
        <v>4.2</v>
      </c>
      <c r="J32" s="98">
        <f>SUM('[18]2П'!$I$81:$I$89)</f>
        <v>0.8</v>
      </c>
      <c r="K32" s="65">
        <f t="shared" si="33"/>
        <v>5</v>
      </c>
      <c r="L32" s="64">
        <v>101.19999999999999</v>
      </c>
      <c r="M32" s="99">
        <f>SUM('[19]1П'!$I$81:$I$89)</f>
        <v>44.6</v>
      </c>
      <c r="N32" s="98">
        <f>SUM('[19]2П'!$I$81:$I$89)</f>
        <v>36.6</v>
      </c>
      <c r="O32" s="65">
        <f t="shared" si="34"/>
        <v>81.2</v>
      </c>
      <c r="P32" s="64">
        <v>47.966999999999999</v>
      </c>
      <c r="Q32" s="99">
        <f>SUM('[20]1П'!$I$81:$I$89)</f>
        <v>9</v>
      </c>
      <c r="R32" s="98">
        <f>SUM('[20]2П'!$I$81:$I$89)</f>
        <v>10</v>
      </c>
      <c r="S32" s="63">
        <f t="shared" si="35"/>
        <v>19</v>
      </c>
      <c r="T32" s="69"/>
      <c r="U32" s="99">
        <f>SUM('[24]1П'!$I$81:$I$89)</f>
        <v>4.8</v>
      </c>
      <c r="V32" s="98">
        <f>SUM('[24]2П'!$I$81:$I$89)</f>
        <v>4.8</v>
      </c>
      <c r="W32" s="65">
        <f t="shared" si="39"/>
        <v>9.6</v>
      </c>
      <c r="X32" s="64">
        <v>345.39999999999992</v>
      </c>
      <c r="Y32" s="99">
        <f>SUM('[21]1П'!$I$81:$I$89)</f>
        <v>197.85</v>
      </c>
      <c r="Z32" s="98">
        <f>SUM('[21]2П'!$I$81:$I$89)</f>
        <v>219.20000000000002</v>
      </c>
      <c r="AA32" s="65">
        <f t="shared" si="36"/>
        <v>417.05</v>
      </c>
      <c r="AB32" s="64">
        <v>187.4</v>
      </c>
      <c r="AC32" s="99">
        <f>SUM('[22]1П'!$I$81:$I$89)</f>
        <v>97.5</v>
      </c>
      <c r="AD32" s="98">
        <f>SUM('[22]2П'!$I$81:$I$89)</f>
        <v>88.25</v>
      </c>
      <c r="AE32" s="63">
        <f t="shared" si="37"/>
        <v>185.75</v>
      </c>
    </row>
    <row r="33" spans="4:31" x14ac:dyDescent="0.25">
      <c r="D33" s="90">
        <f>D19-D18</f>
        <v>0</v>
      </c>
      <c r="E33" s="90">
        <f t="shared" ref="E33:AE33" si="103">E19-E18</f>
        <v>0</v>
      </c>
      <c r="F33" s="90">
        <f t="shared" si="103"/>
        <v>9.993073035730049E-11</v>
      </c>
      <c r="G33" s="90">
        <f t="shared" si="103"/>
        <v>9.9817043519578874E-11</v>
      </c>
      <c r="H33" s="90">
        <f t="shared" si="103"/>
        <v>0</v>
      </c>
      <c r="I33" s="90">
        <f t="shared" si="103"/>
        <v>0</v>
      </c>
      <c r="J33" s="90">
        <f t="shared" si="103"/>
        <v>0</v>
      </c>
      <c r="K33" s="90">
        <f t="shared" si="103"/>
        <v>0</v>
      </c>
      <c r="L33" s="90">
        <f t="shared" si="103"/>
        <v>0</v>
      </c>
      <c r="M33" s="90">
        <f t="shared" si="103"/>
        <v>0</v>
      </c>
      <c r="N33" s="90">
        <f t="shared" si="103"/>
        <v>0</v>
      </c>
      <c r="O33" s="90">
        <f t="shared" si="103"/>
        <v>0</v>
      </c>
      <c r="P33" s="90">
        <f t="shared" si="103"/>
        <v>0</v>
      </c>
      <c r="Q33" s="90">
        <f t="shared" si="103"/>
        <v>0</v>
      </c>
      <c r="R33" s="90">
        <f t="shared" si="103"/>
        <v>0</v>
      </c>
      <c r="S33" s="90">
        <f t="shared" si="103"/>
        <v>0</v>
      </c>
      <c r="T33" s="90">
        <f t="shared" si="103"/>
        <v>0</v>
      </c>
      <c r="U33" s="90">
        <f t="shared" si="103"/>
        <v>0</v>
      </c>
      <c r="V33" s="90">
        <f t="shared" si="103"/>
        <v>0</v>
      </c>
      <c r="W33" s="90">
        <f t="shared" si="103"/>
        <v>0</v>
      </c>
      <c r="X33" s="90">
        <f t="shared" si="103"/>
        <v>0</v>
      </c>
      <c r="Y33" s="90">
        <f t="shared" si="103"/>
        <v>0</v>
      </c>
      <c r="Z33" s="90">
        <f t="shared" si="103"/>
        <v>0</v>
      </c>
      <c r="AA33" s="90">
        <f t="shared" si="103"/>
        <v>0</v>
      </c>
      <c r="AB33" s="90">
        <f t="shared" si="103"/>
        <v>0</v>
      </c>
      <c r="AC33" s="90">
        <f t="shared" si="103"/>
        <v>0</v>
      </c>
      <c r="AD33" s="90">
        <f t="shared" si="103"/>
        <v>9.9999965641472954E-8</v>
      </c>
      <c r="AE33" s="90">
        <f t="shared" si="103"/>
        <v>9.9999851954635233E-8</v>
      </c>
    </row>
  </sheetData>
  <mergeCells count="20">
    <mergeCell ref="A1:C1"/>
    <mergeCell ref="A2:A6"/>
    <mergeCell ref="B2:B6"/>
    <mergeCell ref="C2:C6"/>
    <mergeCell ref="D3:G3"/>
    <mergeCell ref="E5:G5"/>
    <mergeCell ref="Y5:AA5"/>
    <mergeCell ref="AC5:AE5"/>
    <mergeCell ref="H3:K3"/>
    <mergeCell ref="L3:O3"/>
    <mergeCell ref="D2:S2"/>
    <mergeCell ref="D4:S4"/>
    <mergeCell ref="I5:K5"/>
    <mergeCell ref="M5:O5"/>
    <mergeCell ref="P3:S3"/>
    <mergeCell ref="T3:W3"/>
    <mergeCell ref="X3:AA3"/>
    <mergeCell ref="AB3:AE3"/>
    <mergeCell ref="Q5:S5"/>
    <mergeCell ref="U5:W5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58" fitToWidth="2" orientation="landscape" blackAndWhite="1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2"/>
  <sheetViews>
    <sheetView tabSelected="1" zoomScale="80" zoomScaleNormal="80" workbookViewId="0">
      <selection activeCell="E21" sqref="E21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5" width="17.7109375" style="1" customWidth="1"/>
    <col min="6" max="16384" width="9.140625" style="1"/>
  </cols>
  <sheetData>
    <row r="1" spans="1:9" ht="21" customHeight="1" x14ac:dyDescent="0.25">
      <c r="A1" s="164" t="s">
        <v>70</v>
      </c>
      <c r="B1" s="164"/>
      <c r="C1" s="164"/>
      <c r="D1" s="164"/>
      <c r="E1" s="164"/>
    </row>
    <row r="2" spans="1:9" ht="18" customHeight="1" x14ac:dyDescent="0.25">
      <c r="A2" s="157"/>
      <c r="B2" s="157" t="s">
        <v>5</v>
      </c>
      <c r="C2" s="157" t="s">
        <v>6</v>
      </c>
      <c r="D2" s="167" t="s">
        <v>7</v>
      </c>
      <c r="E2" s="167"/>
    </row>
    <row r="3" spans="1:9" ht="18" customHeight="1" x14ac:dyDescent="0.25">
      <c r="A3" s="158"/>
      <c r="B3" s="158"/>
      <c r="C3" s="158"/>
      <c r="D3" s="165" t="s">
        <v>104</v>
      </c>
      <c r="E3" s="166"/>
    </row>
    <row r="4" spans="1:9" ht="30.75" customHeight="1" x14ac:dyDescent="0.25">
      <c r="A4" s="159"/>
      <c r="B4" s="159"/>
      <c r="C4" s="159"/>
      <c r="D4" s="70" t="s">
        <v>29</v>
      </c>
      <c r="E4" s="70" t="s">
        <v>30</v>
      </c>
    </row>
    <row r="5" spans="1:9" x14ac:dyDescent="0.25">
      <c r="A5" s="85">
        <v>1</v>
      </c>
      <c r="B5" s="85">
        <v>2</v>
      </c>
      <c r="C5" s="85">
        <v>3</v>
      </c>
      <c r="D5" s="71">
        <v>4</v>
      </c>
      <c r="E5" s="71">
        <v>5</v>
      </c>
    </row>
    <row r="6" spans="1:9" ht="18.75" customHeight="1" x14ac:dyDescent="0.25">
      <c r="A6" s="72" t="s">
        <v>1</v>
      </c>
      <c r="B6" s="73" t="s">
        <v>10</v>
      </c>
      <c r="C6" s="74" t="s">
        <v>8</v>
      </c>
      <c r="D6" s="75">
        <v>2751.100339798807</v>
      </c>
      <c r="E6" s="87">
        <f>'[25]раздел 3'!$E$6</f>
        <v>2488.810066479673</v>
      </c>
      <c r="H6" s="86"/>
      <c r="I6" s="86"/>
    </row>
    <row r="7" spans="1:9" ht="18.75" customHeight="1" x14ac:dyDescent="0.25">
      <c r="A7" s="76" t="s">
        <v>2</v>
      </c>
      <c r="B7" s="77" t="s">
        <v>11</v>
      </c>
      <c r="C7" s="78" t="s">
        <v>8</v>
      </c>
      <c r="D7" s="84">
        <v>5876.2412410386632</v>
      </c>
      <c r="E7" s="88">
        <f>'[25]раздел 3'!$E$7</f>
        <v>6126.9342429551407</v>
      </c>
      <c r="H7" s="86"/>
      <c r="I7" s="86"/>
    </row>
    <row r="8" spans="1:9" ht="18.75" customHeight="1" x14ac:dyDescent="0.25">
      <c r="A8" s="76" t="s">
        <v>0</v>
      </c>
      <c r="B8" s="77" t="s">
        <v>12</v>
      </c>
      <c r="C8" s="78" t="s">
        <v>8</v>
      </c>
      <c r="D8" s="84">
        <v>4990.0908372085087</v>
      </c>
      <c r="E8" s="88">
        <f>'[25]раздел 3'!$E$8</f>
        <v>4413.8469493376169</v>
      </c>
      <c r="H8" s="86"/>
      <c r="I8" s="86"/>
    </row>
    <row r="9" spans="1:9" ht="18.75" customHeight="1" x14ac:dyDescent="0.25">
      <c r="A9" s="76" t="s">
        <v>3</v>
      </c>
      <c r="B9" s="77" t="s">
        <v>13</v>
      </c>
      <c r="C9" s="78" t="s">
        <v>8</v>
      </c>
      <c r="D9" s="93">
        <v>12606.241050025281</v>
      </c>
      <c r="E9" s="88">
        <f>'[25]раздел 3'!$E$9</f>
        <v>14028.74393700208</v>
      </c>
      <c r="H9" s="86"/>
      <c r="I9" s="86"/>
    </row>
    <row r="10" spans="1:9" ht="18.75" customHeight="1" x14ac:dyDescent="0.25">
      <c r="A10" s="76" t="s">
        <v>9</v>
      </c>
      <c r="B10" s="77" t="s">
        <v>14</v>
      </c>
      <c r="C10" s="78" t="s">
        <v>8</v>
      </c>
      <c r="D10" s="84">
        <v>6392.891892304353</v>
      </c>
      <c r="E10" s="88">
        <f>'[25]раздел 3'!$E$10</f>
        <v>7056.2582373426731</v>
      </c>
      <c r="H10" s="86"/>
      <c r="I10" s="86"/>
    </row>
    <row r="11" spans="1:9" ht="18.75" customHeight="1" x14ac:dyDescent="0.25">
      <c r="A11" s="76" t="s">
        <v>71</v>
      </c>
      <c r="B11" s="77" t="s">
        <v>15</v>
      </c>
      <c r="C11" s="78" t="s">
        <v>8</v>
      </c>
      <c r="D11" s="84">
        <v>9129.9035839576136</v>
      </c>
      <c r="E11" s="88">
        <f>'[25]раздел 3'!$E$11</f>
        <v>6554.6142931632548</v>
      </c>
      <c r="H11" s="86"/>
      <c r="I11" s="86"/>
    </row>
    <row r="12" spans="1:9" ht="18.75" customHeight="1" x14ac:dyDescent="0.25">
      <c r="A12" s="79" t="s">
        <v>72</v>
      </c>
      <c r="B12" s="80" t="s">
        <v>16</v>
      </c>
      <c r="C12" s="81" t="s">
        <v>8</v>
      </c>
      <c r="D12" s="82">
        <v>11665.525280631216</v>
      </c>
      <c r="E12" s="89">
        <f>'[25]раздел 3'!$E$12</f>
        <v>14971.469091636034</v>
      </c>
      <c r="H12" s="86"/>
      <c r="I12" s="86"/>
    </row>
  </sheetData>
  <mergeCells count="6">
    <mergeCell ref="A1:E1"/>
    <mergeCell ref="A2:A4"/>
    <mergeCell ref="D3:E3"/>
    <mergeCell ref="B2:B4"/>
    <mergeCell ref="C2:C4"/>
    <mergeCell ref="D2:E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I28"/>
  <sheetViews>
    <sheetView zoomScale="80" zoomScaleNormal="8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17" sqref="I17"/>
    </sheetView>
  </sheetViews>
  <sheetFormatPr defaultRowHeight="15" x14ac:dyDescent="0.25"/>
  <cols>
    <col min="1" max="1" width="47.42578125" style="107" customWidth="1"/>
    <col min="2" max="2" width="19.85546875" style="107" customWidth="1"/>
    <col min="3" max="9" width="16.42578125" style="107" customWidth="1"/>
    <col min="10" max="10" width="9.140625" style="107"/>
    <col min="11" max="11" width="9.140625" style="107" customWidth="1"/>
    <col min="12" max="16384" width="9.140625" style="107"/>
  </cols>
  <sheetData>
    <row r="4" spans="1:9" ht="15.75" customHeight="1" x14ac:dyDescent="0.25">
      <c r="A4" s="168" t="s">
        <v>78</v>
      </c>
      <c r="B4" s="170" t="s">
        <v>79</v>
      </c>
      <c r="C4" s="171"/>
      <c r="D4" s="171"/>
      <c r="E4" s="171"/>
      <c r="F4" s="171"/>
      <c r="G4" s="171"/>
      <c r="H4" s="171"/>
      <c r="I4" s="171"/>
    </row>
    <row r="5" spans="1:9" ht="15.75" x14ac:dyDescent="0.25">
      <c r="A5" s="169"/>
      <c r="B5" s="108" t="s">
        <v>80</v>
      </c>
      <c r="C5" s="108" t="s">
        <v>81</v>
      </c>
      <c r="D5" s="108" t="s">
        <v>74</v>
      </c>
      <c r="E5" s="108" t="s">
        <v>102</v>
      </c>
      <c r="F5" s="109" t="s">
        <v>100</v>
      </c>
      <c r="G5" s="110" t="s">
        <v>74</v>
      </c>
      <c r="H5" s="108" t="s">
        <v>101</v>
      </c>
      <c r="I5" s="108" t="s">
        <v>74</v>
      </c>
    </row>
    <row r="6" spans="1:9" s="115" customFormat="1" ht="47.25" x14ac:dyDescent="0.25">
      <c r="A6" s="111" t="s">
        <v>82</v>
      </c>
      <c r="B6" s="112"/>
      <c r="C6" s="113">
        <f t="shared" ref="C6:H6" si="0">SUM(C7:C12)</f>
        <v>4626.8057199999994</v>
      </c>
      <c r="D6" s="114">
        <f>C6/$C$23</f>
        <v>1.7651877306147191E-2</v>
      </c>
      <c r="E6" s="114"/>
      <c r="F6" s="113">
        <f t="shared" ref="F6" si="1">SUM(F7:F12)</f>
        <v>3757.1552800000004</v>
      </c>
      <c r="G6" s="113"/>
      <c r="H6" s="113">
        <f t="shared" si="0"/>
        <v>5398.2795340324701</v>
      </c>
      <c r="I6" s="114">
        <f>H6/$H$23</f>
        <v>1.7838866491276521E-2</v>
      </c>
    </row>
    <row r="7" spans="1:9" ht="15.75" x14ac:dyDescent="0.25">
      <c r="A7" s="116" t="s">
        <v>83</v>
      </c>
      <c r="B7" s="117"/>
      <c r="C7" s="118">
        <v>2967.6577699999998</v>
      </c>
      <c r="D7" s="119">
        <f t="shared" ref="D7:D22" si="2">C7/$C$23</f>
        <v>1.1322007884669595E-2</v>
      </c>
      <c r="E7" s="119"/>
      <c r="F7" s="118">
        <v>2825.3334300000001</v>
      </c>
      <c r="G7" s="118">
        <f>F7/$F$23</f>
        <v>1.0442922681860402E-2</v>
      </c>
      <c r="H7" s="118">
        <v>3164.5873051773701</v>
      </c>
      <c r="I7" s="119">
        <f t="shared" ref="I7:I22" si="3">H7/$H$23</f>
        <v>1.0457526343560425E-2</v>
      </c>
    </row>
    <row r="8" spans="1:9" ht="15.75" x14ac:dyDescent="0.25">
      <c r="A8" s="116" t="s">
        <v>84</v>
      </c>
      <c r="B8" s="117"/>
      <c r="C8" s="118">
        <v>9</v>
      </c>
      <c r="D8" s="119">
        <f t="shared" si="2"/>
        <v>3.4336193341466851E-5</v>
      </c>
      <c r="E8" s="119"/>
      <c r="F8" s="118">
        <v>5.34</v>
      </c>
      <c r="G8" s="118">
        <f t="shared" ref="G8:G18" si="4">F8/$F$23</f>
        <v>1.973756673425074E-5</v>
      </c>
      <c r="H8" s="118">
        <v>4.6716103333333292</v>
      </c>
      <c r="I8" s="119">
        <f t="shared" si="3"/>
        <v>1.5437554226346184E-5</v>
      </c>
    </row>
    <row r="9" spans="1:9" ht="15.75" x14ac:dyDescent="0.25">
      <c r="A9" s="116" t="s">
        <v>85</v>
      </c>
      <c r="B9" s="117"/>
      <c r="C9" s="118">
        <v>630.50846999999999</v>
      </c>
      <c r="D9" s="119">
        <f t="shared" si="2"/>
        <v>2.4054734143724946E-3</v>
      </c>
      <c r="E9" s="119"/>
      <c r="F9" s="118">
        <v>300</v>
      </c>
      <c r="G9" s="118">
        <f t="shared" si="4"/>
        <v>1.1088520637219518E-3</v>
      </c>
      <c r="H9" s="118">
        <v>1292.8202224067998</v>
      </c>
      <c r="I9" s="119">
        <f t="shared" si="3"/>
        <v>4.2721847209549486E-3</v>
      </c>
    </row>
    <row r="10" spans="1:9" ht="15.75" x14ac:dyDescent="0.25">
      <c r="A10" s="116" t="s">
        <v>86</v>
      </c>
      <c r="B10" s="117"/>
      <c r="C10" s="118"/>
      <c r="D10" s="119">
        <f t="shared" si="2"/>
        <v>0</v>
      </c>
      <c r="E10" s="119"/>
      <c r="F10" s="118"/>
      <c r="G10" s="118">
        <f t="shared" si="4"/>
        <v>0</v>
      </c>
      <c r="H10" s="118"/>
      <c r="I10" s="119">
        <f t="shared" si="3"/>
        <v>0</v>
      </c>
    </row>
    <row r="11" spans="1:9" ht="31.5" x14ac:dyDescent="0.25">
      <c r="A11" s="116" t="s">
        <v>87</v>
      </c>
      <c r="B11" s="117"/>
      <c r="C11" s="118">
        <v>0</v>
      </c>
      <c r="D11" s="119">
        <f t="shared" si="2"/>
        <v>0</v>
      </c>
      <c r="E11" s="119"/>
      <c r="F11" s="118">
        <v>0</v>
      </c>
      <c r="G11" s="118">
        <f t="shared" si="4"/>
        <v>0</v>
      </c>
      <c r="H11" s="118"/>
      <c r="I11" s="119">
        <f t="shared" si="3"/>
        <v>0</v>
      </c>
    </row>
    <row r="12" spans="1:9" ht="15.75" x14ac:dyDescent="0.25">
      <c r="A12" s="116" t="s">
        <v>88</v>
      </c>
      <c r="B12" s="117"/>
      <c r="C12" s="118">
        <v>1019.6394799999999</v>
      </c>
      <c r="D12" s="119">
        <f t="shared" si="2"/>
        <v>3.8900598137636354E-3</v>
      </c>
      <c r="E12" s="119"/>
      <c r="F12" s="118">
        <v>626.48185000000001</v>
      </c>
      <c r="G12" s="118">
        <f t="shared" si="4"/>
        <v>2.3155856408561539E-3</v>
      </c>
      <c r="H12" s="118">
        <v>936.20039611496702</v>
      </c>
      <c r="I12" s="119">
        <f t="shared" si="3"/>
        <v>3.0937178725348011E-3</v>
      </c>
    </row>
    <row r="13" spans="1:9" ht="31.5" x14ac:dyDescent="0.25">
      <c r="A13" s="116" t="s">
        <v>89</v>
      </c>
      <c r="B13" s="118">
        <v>178364.59999999992</v>
      </c>
      <c r="C13" s="118">
        <v>174312.35587</v>
      </c>
      <c r="D13" s="119">
        <f t="shared" si="2"/>
        <v>0.66502475032876607</v>
      </c>
      <c r="E13" s="118">
        <v>180024.09999999998</v>
      </c>
      <c r="F13" s="118">
        <v>183564.09887999998</v>
      </c>
      <c r="G13" s="118">
        <f t="shared" si="4"/>
        <v>0.67848476622782794</v>
      </c>
      <c r="H13" s="118">
        <v>219203.90000000002</v>
      </c>
      <c r="I13" s="119">
        <f t="shared" si="3"/>
        <v>0.72436951102940228</v>
      </c>
    </row>
    <row r="14" spans="1:9" ht="31.5" x14ac:dyDescent="0.25">
      <c r="A14" s="116" t="s">
        <v>90</v>
      </c>
      <c r="B14" s="118">
        <v>30471.256879999997</v>
      </c>
      <c r="C14" s="118">
        <v>43893.099160000005</v>
      </c>
      <c r="D14" s="119">
        <f t="shared" si="2"/>
        <v>0.16745799323488184</v>
      </c>
      <c r="E14" s="118">
        <v>37349.903479999994</v>
      </c>
      <c r="F14" s="118">
        <v>45661.711099999993</v>
      </c>
      <c r="G14" s="118">
        <f t="shared" si="4"/>
        <v>0.16877360862103516</v>
      </c>
      <c r="H14" s="118">
        <v>42561.334589999991</v>
      </c>
      <c r="I14" s="119">
        <f t="shared" si="3"/>
        <v>0.14064591517631336</v>
      </c>
    </row>
    <row r="15" spans="1:9" ht="78.75" x14ac:dyDescent="0.25">
      <c r="A15" s="116" t="s">
        <v>91</v>
      </c>
      <c r="B15" s="117"/>
      <c r="C15" s="118">
        <v>4156.5787199999995</v>
      </c>
      <c r="D15" s="119">
        <f t="shared" si="2"/>
        <v>1.5857898952105199E-2</v>
      </c>
      <c r="E15" s="119"/>
      <c r="F15" s="118">
        <v>4527.6700200000005</v>
      </c>
      <c r="G15" s="118">
        <f t="shared" si="4"/>
        <v>1.6735054151763372E-2</v>
      </c>
      <c r="H15" s="118">
        <v>4431.3699900230595</v>
      </c>
      <c r="I15" s="119">
        <f t="shared" si="3"/>
        <v>1.464366880727656E-2</v>
      </c>
    </row>
    <row r="16" spans="1:9" ht="15.75" x14ac:dyDescent="0.25">
      <c r="A16" s="116" t="s">
        <v>92</v>
      </c>
      <c r="B16" s="117"/>
      <c r="C16" s="118">
        <v>799.11417000000006</v>
      </c>
      <c r="D16" s="119">
        <f t="shared" si="2"/>
        <v>3.0487265158917567E-3</v>
      </c>
      <c r="E16" s="119"/>
      <c r="F16" s="118">
        <v>845.7184299999999</v>
      </c>
      <c r="G16" s="118">
        <f t="shared" si="4"/>
        <v>3.1259220881106296E-3</v>
      </c>
      <c r="H16" s="118"/>
      <c r="I16" s="119">
        <f t="shared" si="3"/>
        <v>0</v>
      </c>
    </row>
    <row r="17" spans="1:9" ht="15.75" x14ac:dyDescent="0.25">
      <c r="A17" s="116" t="s">
        <v>93</v>
      </c>
      <c r="B17" s="117"/>
      <c r="C17" s="118">
        <v>132.5</v>
      </c>
      <c r="D17" s="119">
        <f t="shared" si="2"/>
        <v>5.0550506863826202E-4</v>
      </c>
      <c r="E17" s="119"/>
      <c r="F17" s="118">
        <v>97.583330000000004</v>
      </c>
      <c r="G17" s="118">
        <f t="shared" si="4"/>
        <v>3.6068492285120084E-4</v>
      </c>
      <c r="H17" s="118"/>
      <c r="I17" s="119">
        <f t="shared" si="3"/>
        <v>0</v>
      </c>
    </row>
    <row r="18" spans="1:9" ht="15.75" x14ac:dyDescent="0.25">
      <c r="A18" s="116" t="s">
        <v>94</v>
      </c>
      <c r="B18" s="117"/>
      <c r="C18" s="118"/>
      <c r="D18" s="119">
        <f t="shared" si="2"/>
        <v>0</v>
      </c>
      <c r="E18" s="119"/>
      <c r="F18" s="118"/>
      <c r="G18" s="118">
        <f t="shared" si="4"/>
        <v>0</v>
      </c>
      <c r="H18" s="118"/>
      <c r="I18" s="119">
        <f t="shared" si="3"/>
        <v>0</v>
      </c>
    </row>
    <row r="19" spans="1:9" s="115" customFormat="1" ht="31.5" x14ac:dyDescent="0.25">
      <c r="A19" s="120" t="s">
        <v>95</v>
      </c>
      <c r="B19" s="112"/>
      <c r="C19" s="113">
        <v>34193.634270000039</v>
      </c>
      <c r="D19" s="114">
        <f t="shared" si="2"/>
        <v>0.1304532485935698</v>
      </c>
      <c r="E19" s="114"/>
      <c r="F19" s="113">
        <v>32096.12983999998</v>
      </c>
      <c r="G19" s="113"/>
      <c r="H19" s="113">
        <v>31018.487462681718</v>
      </c>
      <c r="I19" s="114">
        <f t="shared" si="3"/>
        <v>0.10250203849573113</v>
      </c>
    </row>
    <row r="20" spans="1:9" ht="31.5" x14ac:dyDescent="0.25">
      <c r="A20" s="116" t="s">
        <v>75</v>
      </c>
      <c r="B20" s="117"/>
      <c r="C20" s="118">
        <v>1253.9106099999999</v>
      </c>
      <c r="D20" s="119">
        <f t="shared" si="2"/>
        <v>4.7838352375418483E-3</v>
      </c>
      <c r="E20" s="119"/>
      <c r="F20" s="118">
        <v>896.18190000000004</v>
      </c>
      <c r="G20" s="118">
        <f t="shared" ref="G20:G22" si="5">F20/$F$23</f>
        <v>3.3124438309508663E-3</v>
      </c>
      <c r="H20" s="118">
        <v>815.76694999999972</v>
      </c>
      <c r="I20" s="119">
        <f t="shared" si="3"/>
        <v>2.6957399329366246E-3</v>
      </c>
    </row>
    <row r="21" spans="1:9" ht="15.75" x14ac:dyDescent="0.25">
      <c r="A21" s="116" t="s">
        <v>76</v>
      </c>
      <c r="B21" s="117"/>
      <c r="C21" s="118"/>
      <c r="D21" s="119">
        <f t="shared" si="2"/>
        <v>0</v>
      </c>
      <c r="E21" s="119"/>
      <c r="F21" s="118"/>
      <c r="G21" s="118">
        <f t="shared" si="5"/>
        <v>0</v>
      </c>
      <c r="H21" s="118"/>
      <c r="I21" s="119">
        <f t="shared" si="3"/>
        <v>0</v>
      </c>
    </row>
    <row r="22" spans="1:9" ht="15.75" x14ac:dyDescent="0.25">
      <c r="A22" s="116" t="s">
        <v>77</v>
      </c>
      <c r="B22" s="117"/>
      <c r="C22" s="118">
        <f>C19-C20</f>
        <v>32939.72366000004</v>
      </c>
      <c r="D22" s="119">
        <f t="shared" si="2"/>
        <v>0.12566941335602794</v>
      </c>
      <c r="E22" s="119"/>
      <c r="F22" s="118">
        <f>F19-F20</f>
        <v>31199.94793999998</v>
      </c>
      <c r="G22" s="118">
        <f t="shared" si="5"/>
        <v>0.11532042220428812</v>
      </c>
      <c r="H22" s="118">
        <f>H19-H20</f>
        <v>30202.720512681717</v>
      </c>
      <c r="I22" s="119">
        <f t="shared" si="3"/>
        <v>9.9806298562794507E-2</v>
      </c>
    </row>
    <row r="23" spans="1:9" x14ac:dyDescent="0.25">
      <c r="A23" s="121" t="s">
        <v>96</v>
      </c>
      <c r="B23" s="121">
        <v>247739.07144896383</v>
      </c>
      <c r="C23" s="122">
        <f>SUM(C7:C19)</f>
        <v>262114.08791000003</v>
      </c>
      <c r="D23" s="122"/>
      <c r="E23" s="122">
        <v>257605.72762587501</v>
      </c>
      <c r="F23" s="122">
        <f>SUM(F7:F19)</f>
        <v>270550.06687999994</v>
      </c>
      <c r="H23" s="122">
        <f>SUM(H7:H19)</f>
        <v>302613.37157673732</v>
      </c>
    </row>
    <row r="24" spans="1:9" x14ac:dyDescent="0.25">
      <c r="C24" s="107">
        <v>0</v>
      </c>
      <c r="F24" s="107">
        <v>0</v>
      </c>
      <c r="H24" s="107">
        <v>0</v>
      </c>
    </row>
    <row r="25" spans="1:9" ht="15.75" x14ac:dyDescent="0.25">
      <c r="A25" s="123" t="s">
        <v>97</v>
      </c>
      <c r="B25" s="107">
        <v>145.5</v>
      </c>
      <c r="C25" s="107">
        <v>95</v>
      </c>
      <c r="E25" s="107">
        <v>145.5</v>
      </c>
      <c r="F25" s="107">
        <v>95</v>
      </c>
      <c r="H25" s="107">
        <v>156.75</v>
      </c>
    </row>
    <row r="26" spans="1:9" ht="15.75" x14ac:dyDescent="0.25">
      <c r="A26" s="124" t="s">
        <v>98</v>
      </c>
      <c r="B26" s="107">
        <f>B25/B13</f>
        <v>8.1574482828991894E-4</v>
      </c>
      <c r="C26" s="107">
        <f>C25/C13</f>
        <v>5.4499865787397089E-4</v>
      </c>
      <c r="E26" s="107">
        <f t="shared" ref="E26:H26" si="6">E25/E13</f>
        <v>8.0822512096991473E-4</v>
      </c>
      <c r="F26" s="107">
        <f>F25/F13</f>
        <v>5.1753039172492906E-4</v>
      </c>
      <c r="H26" s="107">
        <f t="shared" si="6"/>
        <v>7.1508764214505305E-4</v>
      </c>
    </row>
    <row r="28" spans="1:9" x14ac:dyDescent="0.25">
      <c r="A28" s="125" t="s">
        <v>99</v>
      </c>
      <c r="B28" s="126">
        <v>12880</v>
      </c>
      <c r="C28" s="126">
        <v>7185.56531</v>
      </c>
      <c r="D28" s="127">
        <f>C28/C23</f>
        <v>2.7413884416877466E-2</v>
      </c>
      <c r="E28" s="126">
        <v>12880</v>
      </c>
      <c r="F28" s="126">
        <v>8281.2679700000008</v>
      </c>
      <c r="H28" s="126">
        <v>13616</v>
      </c>
    </row>
  </sheetData>
  <mergeCells count="2">
    <mergeCell ref="A4:A5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</vt:lpstr>
      <vt:lpstr>АУП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2021-04-02T03:17:41Z</cp:lastPrinted>
  <dcterms:created xsi:type="dcterms:W3CDTF">1996-10-08T23:32:33Z</dcterms:created>
  <dcterms:modified xsi:type="dcterms:W3CDTF">2021-07-26T03:40:09Z</dcterms:modified>
</cp:coreProperties>
</file>