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updateLinks="always" codeName="ЭтаКнига" defaultThemeVersion="124226"/>
  <bookViews>
    <workbookView xWindow="-165" yWindow="135" windowWidth="13725" windowHeight="11985" activeTab="3"/>
  </bookViews>
  <sheets>
    <sheet name="разд 1" sheetId="19" r:id="rId1"/>
    <sheet name="разд 2" sheetId="20" r:id="rId2"/>
    <sheet name="разд 3" sheetId="23" r:id="rId3"/>
    <sheet name="разд 4,5" sheetId="21" r:id="rId4"/>
  </sheets>
  <externalReferences>
    <externalReference r:id="rId5"/>
    <externalReference r:id="rId6"/>
    <externalReference r:id="rId7"/>
  </externalReferences>
  <calcPr calcId="145621"/>
</workbook>
</file>

<file path=xl/calcChain.xml><?xml version="1.0" encoding="utf-8"?>
<calcChain xmlns="http://schemas.openxmlformats.org/spreadsheetml/2006/main">
  <c r="D20" i="21" l="1"/>
  <c r="F9" i="23" l="1"/>
  <c r="E11" i="20"/>
  <c r="D11" i="20"/>
  <c r="E34" i="20"/>
  <c r="D34" i="20"/>
  <c r="F36" i="20" l="1"/>
  <c r="E36" i="20"/>
  <c r="D36" i="20"/>
  <c r="F35" i="20"/>
  <c r="F34" i="20"/>
  <c r="F33" i="20"/>
  <c r="E33" i="20"/>
  <c r="E10" i="20" s="1"/>
  <c r="D33" i="20"/>
  <c r="D10" i="20" s="1"/>
  <c r="F10" i="20" s="1"/>
  <c r="D21" i="21" s="1"/>
  <c r="F32" i="20"/>
  <c r="F31" i="20"/>
  <c r="F30" i="20"/>
  <c r="E30" i="20"/>
  <c r="D30" i="20"/>
  <c r="F29" i="20"/>
  <c r="F28" i="20"/>
  <c r="F27" i="20"/>
  <c r="F23" i="20" s="1"/>
  <c r="F22" i="20" s="1"/>
  <c r="E27" i="20"/>
  <c r="D27" i="20"/>
  <c r="F26" i="20"/>
  <c r="F25" i="20"/>
  <c r="F24" i="20"/>
  <c r="E24" i="20"/>
  <c r="E23" i="20" s="1"/>
  <c r="D24" i="20"/>
  <c r="D23" i="20"/>
  <c r="F17" i="20"/>
  <c r="E17" i="20"/>
  <c r="D17" i="20"/>
  <c r="F13" i="20"/>
  <c r="E13" i="20"/>
  <c r="D13" i="20"/>
  <c r="D12" i="20"/>
  <c r="D16" i="20" s="1"/>
  <c r="D21" i="20" s="1"/>
  <c r="F11" i="20"/>
  <c r="F7" i="20"/>
  <c r="E7" i="20"/>
  <c r="D7" i="20"/>
  <c r="D22" i="20" l="1"/>
  <c r="E12" i="20"/>
  <c r="E16" i="20" s="1"/>
  <c r="E21" i="20" s="1"/>
  <c r="F12" i="20"/>
  <c r="F16" i="20" s="1"/>
  <c r="F21" i="20" s="1"/>
  <c r="E22" i="20"/>
  <c r="D5" i="21" l="1"/>
  <c r="D19" i="21" l="1"/>
</calcChain>
</file>

<file path=xl/sharedStrings.xml><?xml version="1.0" encoding="utf-8"?>
<sst xmlns="http://schemas.openxmlformats.org/spreadsheetml/2006/main" count="187" uniqueCount="117">
  <si>
    <t>I</t>
  </si>
  <si>
    <t>%</t>
  </si>
  <si>
    <t>II</t>
  </si>
  <si>
    <t>1.1</t>
  </si>
  <si>
    <t>1.2</t>
  </si>
  <si>
    <t>2</t>
  </si>
  <si>
    <t>Наименование</t>
  </si>
  <si>
    <t>1</t>
  </si>
  <si>
    <t>Единица измерения</t>
  </si>
  <si>
    <t>1.</t>
  </si>
  <si>
    <t>2.</t>
  </si>
  <si>
    <t>3.</t>
  </si>
  <si>
    <t>4.</t>
  </si>
  <si>
    <t>5.</t>
  </si>
  <si>
    <t>6.</t>
  </si>
  <si>
    <t>ПРОИЗВОДСТВЕННАЯ ПРОГРАММА</t>
  </si>
  <si>
    <t>куб.м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</si>
  <si>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</si>
  <si>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</si>
  <si>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</si>
  <si>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</si>
  <si>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Величина показателя</t>
  </si>
  <si>
    <t>Наименование показателя</t>
  </si>
  <si>
    <t>Значение показателя</t>
  </si>
  <si>
    <t>Показатели надежности и бесперебойности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</si>
  <si>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</si>
  <si>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</si>
  <si>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ед.</t>
  </si>
  <si>
    <t>общее количество отобранных проб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</si>
  <si>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</si>
  <si>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2.1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</si>
  <si>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</si>
  <si>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2.2</t>
  </si>
  <si>
    <t>Показатели эффективности использования ресурсов, в том числе уровень потерь воды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</si>
  <si>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</si>
  <si>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кВт.ч/куб.м</t>
  </si>
  <si>
    <t>общее количество электрической энергии, потребляемой в технологическом процессе подготовки питьевой воды</t>
  </si>
  <si>
    <t>тыс.кВт.ч</t>
  </si>
  <si>
    <t>общий объем питьевой воды, в отношении которой осуществляется водоподготовка</t>
  </si>
  <si>
    <t>тыс.куб.м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</si>
  <si>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</si>
  <si>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</si>
  <si>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</si>
  <si>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</si>
  <si>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</si>
  <si>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</si>
  <si>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</si>
  <si>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№
п/п</t>
  </si>
  <si>
    <t>Объем воды из источников водоснабжения: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</si>
  <si>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</si>
  <si>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</si>
  <si>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</si>
  <si>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</si>
  <si>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</si>
  <si>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</si>
  <si>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</si>
  <si>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</si>
  <si>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</si>
  <si>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</si>
  <si>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6.1.</t>
  </si>
  <si>
    <t>в т.ч. межцеховый оборот:</t>
  </si>
  <si>
    <t>6.1.1</t>
  </si>
  <si>
    <t xml:space="preserve">  на прочие производственные нужды</t>
  </si>
  <si>
    <t>7.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</si>
  <si>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</si>
  <si>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</si>
  <si>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</si>
  <si>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</si>
  <si>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</si>
  <si>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</si>
  <si>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</si>
  <si>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</si>
  <si>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</si>
  <si>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</si>
  <si>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</si>
  <si>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>прочим потребителям</t>
  </si>
  <si>
    <t xml:space="preserve">          - расчетными способами</t>
  </si>
  <si>
    <t>Полезный отпуск технической воды, всего</t>
  </si>
  <si>
    <t>Отпуск технической воды, всего</t>
  </si>
  <si>
    <t>8.</t>
  </si>
  <si>
    <t>Объем воды, отпускаемой новым абонентам</t>
  </si>
  <si>
    <t>8.1</t>
  </si>
  <si>
    <t>Увеличение отпуска технической воды в связи с подключением абонентов</t>
  </si>
  <si>
    <t>8.2</t>
  </si>
  <si>
    <t>Снижение отпуска технической воды в связи с прекращением водоснабжения</t>
  </si>
  <si>
    <t>9.</t>
  </si>
  <si>
    <t>Изменение объема отпуска технической воды в связи с изменением нормативов потребления и установкой приборов учета</t>
  </si>
  <si>
    <t>10.</t>
  </si>
  <si>
    <t>Темп изменения потребления воды</t>
  </si>
  <si>
    <t>Раздел 2. Баланс водоснабжения (питьевая вода (питьевое водоснабжение))</t>
  </si>
  <si>
    <t>Объем финансоваых потреблностей</t>
  </si>
  <si>
    <t>тыс. рублей</t>
  </si>
  <si>
    <t>ООО "АКСУ"</t>
  </si>
  <si>
    <t xml:space="preserve"> 689000, Чукотский автономный округ, г. Анадырь, ул. Южная 1/1</t>
  </si>
  <si>
    <t>Показатели производственной деятельности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</si>
  <si>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</si>
  <si>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</si>
  <si>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>№           п/п</t>
  </si>
  <si>
    <t>Срок реализации мероприятия</t>
  </si>
  <si>
    <t>3.2. План мероприятий направленных на улучшение качества питьевой воды*</t>
  </si>
  <si>
    <t>Срок реализации мероприятия, лет</t>
  </si>
  <si>
    <t>* План мероприятий, направленных на улучшение качества питьевой воды, организацией не представлен.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</si>
  <si>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</si>
  <si>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эффективности, организацией не представлен.</t>
  </si>
  <si>
    <t>* План мероприятий по ремонту объектов централизованной системы, организацией не представлен.</t>
  </si>
  <si>
    <t>1 полугодие</t>
  </si>
  <si>
    <t>2 полугодие</t>
  </si>
  <si>
    <t>год</t>
  </si>
  <si>
    <t>2022 год</t>
  </si>
  <si>
    <t>в сфере холодного водоснабжения (питьевое водоснабжение) на 2022 год</t>
  </si>
  <si>
    <t>Замена участка трубопровода сброса промышленных вод</t>
  </si>
  <si>
    <t>Замена кровли здания ВОС</t>
  </si>
  <si>
    <t>Ремонт теплового узла  здания ВОС</t>
  </si>
  <si>
    <t>Ремонтно-восстановительные работы фасада ВОС</t>
  </si>
  <si>
    <t>-</t>
  </si>
  <si>
    <t>Раздел 4. Объем финансовых потребностей, необходимых для реализации производственной программы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</si>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</sst>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#,##0.0"/>
    <numFmt numFmtId="167" formatCode="0.0000"/>
  </numFmts>
  <fonts count="17" x14ac:knownFonts="1">
    <font>
      <sz val="10"/>
      <name val="Arial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7" fillId="0" borderId="0"/>
    <xf numFmtId="0" fontId="6" fillId="0" borderId="0"/>
    <xf numFmtId="0" fontId="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" fillId="0" borderId="0"/>
    <xf numFmtId="165" fontId="6" fillId="0" borderId="0" applyFont="0" applyFill="0" applyBorder="0" applyAlignment="0" applyProtection="0"/>
    <xf numFmtId="0" fontId="1" fillId="0" borderId="0"/>
    <xf numFmtId="0" fontId="5" fillId="0" borderId="0"/>
    <xf numFmtId="0" fontId="7" fillId="0" borderId="0"/>
  </cellStyleXfs>
  <cellXfs count="110">
    <xf numFmtId="0" fontId="0" fillId="0" borderId="0" xfId="0"/>
    <xf numFmtId="0" fontId="2" fillId="0" borderId="0" xfId="0" applyFont="1"/>
    <xf numFmtId="49" fontId="4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top" wrapText="1"/>
    </xf>
    <xf numFmtId="0" fontId="8" fillId="0" borderId="6" xfId="6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5" xfId="9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9" applyFont="1" applyBorder="1" applyAlignment="1">
      <alignment horizontal="justify" vertical="top" wrapText="1"/>
    </xf>
    <xf numFmtId="0" fontId="8" fillId="0" borderId="4" xfId="9" applyFont="1" applyBorder="1" applyAlignment="1">
      <alignment horizontal="center" vertical="center" wrapText="1"/>
    </xf>
    <xf numFmtId="0" fontId="8" fillId="0" borderId="11" xfId="9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11" fillId="0" borderId="0" xfId="10" applyFont="1"/>
    <xf numFmtId="0" fontId="8" fillId="0" borderId="2" xfId="10" applyFont="1" applyBorder="1" applyAlignment="1">
      <alignment horizontal="left" vertical="center" wrapText="1"/>
    </xf>
    <xf numFmtId="0" fontId="4" fillId="0" borderId="2" xfId="8" applyFont="1" applyBorder="1" applyAlignment="1">
      <alignment horizontal="left" vertical="center"/>
    </xf>
    <xf numFmtId="0" fontId="8" fillId="0" borderId="0" xfId="10" applyFont="1"/>
    <xf numFmtId="0" fontId="4" fillId="0" borderId="2" xfId="8" applyFont="1" applyBorder="1" applyAlignment="1">
      <alignment horizontal="left" vertical="center" wrapText="1"/>
    </xf>
    <xf numFmtId="0" fontId="8" fillId="0" borderId="0" xfId="10" applyFont="1" applyBorder="1" applyAlignment="1">
      <alignment horizontal="left" vertical="center" wrapText="1"/>
    </xf>
    <xf numFmtId="0" fontId="4" fillId="0" borderId="0" xfId="8" applyFont="1" applyBorder="1" applyAlignment="1">
      <alignment horizontal="left" vertical="center"/>
    </xf>
    <xf numFmtId="0" fontId="9" fillId="0" borderId="0" xfId="10" applyFont="1"/>
    <xf numFmtId="0" fontId="4" fillId="0" borderId="0" xfId="8" applyFont="1" applyBorder="1" applyAlignment="1">
      <alignment horizontal="left"/>
    </xf>
    <xf numFmtId="0" fontId="9" fillId="0" borderId="0" xfId="10" applyFont="1" applyBorder="1" applyAlignment="1">
      <alignment horizontal="left"/>
    </xf>
    <xf numFmtId="0" fontId="2" fillId="0" borderId="2" xfId="8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5" fillId="0" borderId="2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3"/>
    </xf>
    <xf numFmtId="0" fontId="2" fillId="0" borderId="2" xfId="0" applyFont="1" applyBorder="1" applyAlignment="1">
      <alignment horizontal="right" vertical="center" wrapText="1"/>
    </xf>
    <xf numFmtId="0" fontId="14" fillId="0" borderId="0" xfId="0" applyFont="1"/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2" xfId="0" applyFont="1" applyBorder="1" applyAlignment="1">
      <alignment horizontal="left" vertical="center" wrapText="1" shrinkToFit="1"/>
    </xf>
    <xf numFmtId="166" fontId="4" fillId="0" borderId="2" xfId="8" applyNumberFormat="1" applyFont="1" applyBorder="1" applyAlignment="1">
      <alignment horizontal="center" vertical="center"/>
    </xf>
    <xf numFmtId="0" fontId="4" fillId="0" borderId="0" xfId="8" applyFont="1" applyBorder="1" applyAlignment="1">
      <alignment horizontal="left" wrapText="1"/>
    </xf>
    <xf numFmtId="0" fontId="2" fillId="3" borderId="2" xfId="8" applyFont="1" applyFill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166" fontId="14" fillId="0" borderId="2" xfId="8" applyNumberFormat="1" applyFont="1" applyBorder="1" applyAlignment="1">
      <alignment horizontal="center" vertical="center" wrapText="1"/>
    </xf>
    <xf numFmtId="166" fontId="14" fillId="0" borderId="2" xfId="8" applyNumberFormat="1" applyFont="1" applyFill="1" applyBorder="1" applyAlignment="1">
      <alignment horizontal="center" vertical="center" wrapText="1"/>
    </xf>
    <xf numFmtId="166" fontId="13" fillId="3" borderId="2" xfId="8" applyNumberFormat="1" applyFont="1" applyFill="1" applyBorder="1" applyAlignment="1">
      <alignment horizontal="center" vertical="center" wrapText="1"/>
    </xf>
    <xf numFmtId="166" fontId="13" fillId="0" borderId="2" xfId="8" applyNumberFormat="1" applyFont="1" applyFill="1" applyBorder="1" applyAlignment="1">
      <alignment horizontal="center" vertical="center" wrapText="1"/>
    </xf>
    <xf numFmtId="166" fontId="14" fillId="3" borderId="2" xfId="8" applyNumberFormat="1" applyFont="1" applyFill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2" fontId="8" fillId="0" borderId="4" xfId="9" applyNumberFormat="1" applyFont="1" applyBorder="1" applyAlignment="1">
      <alignment horizontal="center" vertical="center" wrapText="1"/>
    </xf>
    <xf numFmtId="2" fontId="8" fillId="0" borderId="11" xfId="9" applyNumberFormat="1" applyFont="1" applyBorder="1" applyAlignment="1">
      <alignment horizontal="center" vertical="center" wrapText="1"/>
    </xf>
    <xf numFmtId="0" fontId="10" fillId="0" borderId="0" xfId="8" applyFont="1" applyAlignment="1">
      <alignment horizontal="center"/>
    </xf>
    <xf numFmtId="0" fontId="12" fillId="0" borderId="0" xfId="8" applyFont="1" applyAlignment="1">
      <alignment horizontal="center" wrapText="1"/>
    </xf>
    <xf numFmtId="0" fontId="4" fillId="0" borderId="0" xfId="8" applyFont="1" applyAlignment="1">
      <alignment horizontal="center"/>
    </xf>
    <xf numFmtId="0" fontId="12" fillId="0" borderId="0" xfId="8" applyFont="1" applyAlignment="1">
      <alignment horizontal="center"/>
    </xf>
    <xf numFmtId="0" fontId="3" fillId="0" borderId="12" xfId="8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2" xfId="8" applyFont="1" applyBorder="1" applyAlignment="1">
      <alignment horizontal="center" vertical="center" wrapText="1"/>
    </xf>
    <xf numFmtId="0" fontId="3" fillId="0" borderId="2" xfId="8" applyFont="1" applyBorder="1" applyAlignment="1">
      <alignment horizontal="center"/>
    </xf>
    <xf numFmtId="0" fontId="4" fillId="0" borderId="15" xfId="8" applyFont="1" applyBorder="1" applyAlignment="1">
      <alignment horizontal="left" wrapText="1"/>
    </xf>
    <xf numFmtId="0" fontId="4" fillId="0" borderId="9" xfId="8" applyFont="1" applyBorder="1" applyAlignment="1">
      <alignment horizontal="center" vertical="center" wrapText="1"/>
    </xf>
    <xf numFmtId="0" fontId="4" fillId="0" borderId="10" xfId="8" applyFont="1" applyBorder="1" applyAlignment="1">
      <alignment horizontal="center" vertical="center" wrapText="1"/>
    </xf>
    <xf numFmtId="0" fontId="4" fillId="0" borderId="8" xfId="8" applyFont="1" applyBorder="1" applyAlignment="1">
      <alignment horizontal="center" vertical="center" wrapText="1"/>
    </xf>
    <xf numFmtId="0" fontId="16" fillId="0" borderId="9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8" xfId="0" applyFont="1" applyBorder="1" applyAlignment="1">
      <alignment horizontal="left" wrapText="1"/>
    </xf>
    <xf numFmtId="0" fontId="9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vertical="center" wrapText="1"/>
    </xf>
    <xf numFmtId="0" fontId="4" fillId="0" borderId="10" xfId="8" applyFont="1" applyBorder="1" applyAlignment="1">
      <alignment horizontal="left" vertical="center" wrapText="1"/>
    </xf>
    <xf numFmtId="0" fontId="4" fillId="0" borderId="9" xfId="8" applyFont="1" applyBorder="1" applyAlignment="1">
      <alignment horizontal="left" vertical="center" wrapText="1"/>
    </xf>
    <xf numFmtId="0" fontId="4" fillId="0" borderId="8" xfId="8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0" borderId="0" xfId="8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3" fillId="0" borderId="12" xfId="8" applyFont="1" applyBorder="1" applyAlignment="1">
      <alignment horizontal="left" wrapText="1"/>
    </xf>
    <xf numFmtId="0" fontId="4" fillId="0" borderId="14" xfId="8" applyFont="1" applyBorder="1" applyAlignment="1">
      <alignment horizontal="center" vertical="center" wrapText="1"/>
    </xf>
    <xf numFmtId="0" fontId="4" fillId="0" borderId="17" xfId="8" applyFont="1" applyBorder="1" applyAlignment="1">
      <alignment horizontal="center" vertical="center" wrapText="1"/>
    </xf>
    <xf numFmtId="0" fontId="4" fillId="0" borderId="1" xfId="8" applyFont="1" applyBorder="1" applyAlignment="1">
      <alignment horizontal="center" vertical="center" wrapText="1"/>
    </xf>
    <xf numFmtId="0" fontId="4" fillId="0" borderId="11" xfId="8" applyFont="1" applyBorder="1" applyAlignment="1">
      <alignment horizontal="center" vertical="center" wrapText="1"/>
    </xf>
  </cellXfs>
  <cellStyles count="11">
    <cellStyle name="_цеховые" xfId="1"/>
    <cellStyle name="Обычный" xfId="0" builtinId="0"/>
    <cellStyle name="Обычный 2" xfId="2"/>
    <cellStyle name="Обычный 2_ООО Тепловая компания (печора)" xfId="8"/>
    <cellStyle name="Обычный 3" xfId="3"/>
    <cellStyle name="Обычный 5" xfId="9"/>
    <cellStyle name="Обычный_PP_PitWater" xfId="10"/>
    <cellStyle name="Процентный 2" xfId="4"/>
    <cellStyle name="Процентный 4" xfId="5"/>
    <cellStyle name="Стиль 1" xfId="6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6;&#1054;/105.%20&#1055;&#1055;%20&#1040;&#1050;&#1057;&#1059;%20&#1042;&#1057;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50;&#1057;&#1059;%20&#1042;&#1057;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%20&#1056;&#1054;/&#1050;&#1086;&#1084;&#1080;&#1090;&#1077;&#1090;/&#1069;&#1069;%20&#1058;&#1069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 1"/>
      <sheetName val="разд 2"/>
      <sheetName val="разд 3"/>
      <sheetName val="разд 4,5"/>
    </sheetNames>
    <sheetDataSet>
      <sheetData sheetId="0"/>
      <sheetData sheetId="1">
        <row r="11">
          <cell r="I11">
            <v>42768.424119552757</v>
          </cell>
          <cell r="J11">
            <v>33777.175880447234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СУ"/>
    </sheetNames>
    <sheetDataSet>
      <sheetData sheetId="0">
        <row r="127">
          <cell r="O127">
            <v>133445.04092006048</v>
          </cell>
        </row>
        <row r="136">
          <cell r="R136">
            <v>581274.35</v>
          </cell>
          <cell r="S136">
            <v>581274.35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-колхоз"/>
      <sheetName val="вос-слип"/>
      <sheetName val="ЭЭ"/>
      <sheetName val="тепло "/>
      <sheetName val="ЭЭ на 2022"/>
      <sheetName val="ТЭ на 2022"/>
      <sheetName val="Лист1"/>
      <sheetName val="соц нужд по Кол дог"/>
      <sheetName val="Канц расх"/>
      <sheetName val="проч цех"/>
      <sheetName val="содерж авто"/>
      <sheetName val="контроль кач воды"/>
      <sheetName val="АУП"/>
      <sheetName val="аренда"/>
      <sheetName val="Обучен персон"/>
    </sheetNames>
    <sheetDataSet>
      <sheetData sheetId="0"/>
      <sheetData sheetId="1"/>
      <sheetData sheetId="2"/>
      <sheetData sheetId="3"/>
      <sheetData sheetId="4">
        <row r="29">
          <cell r="R29">
            <v>478327.27674531977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5"/>
  <sheetViews>
    <sheetView workbookViewId="0">
      <selection activeCell="C2" sqref="C2"/>
    </sheetView>
  </sheetViews>
  <sheetFormatPr defaultColWidth="9.140625" defaultRowHeight="15.75" x14ac:dyDescent="0.25"/>
  <cols>
    <col min="1" max="1" width="51.28515625" style="35" customWidth="1"/>
    <col min="2" max="2" width="61.85546875" style="35" customWidth="1"/>
    <col min="3" max="3" width="7" style="35" customWidth="1"/>
    <col min="4" max="4" width="6.7109375" style="35" customWidth="1"/>
    <col min="5" max="16384" width="9.140625" style="35"/>
  </cols>
  <sheetData>
    <row r="1" spans="1:2" s="32" customFormat="1" ht="18.75" x14ac:dyDescent="0.3">
      <c r="A1" s="75" t="s">
        <v>15</v>
      </c>
      <c r="B1" s="75"/>
    </row>
    <row r="2" spans="1:2" s="32" customFormat="1" ht="18.75" x14ac:dyDescent="0.3">
      <c r="A2" s="76" t="s">
        <v>109</v>
      </c>
      <c r="B2" s="76"/>
    </row>
    <row r="3" spans="1:2" s="32" customFormat="1" ht="18.75" x14ac:dyDescent="0.3">
      <c r="A3" s="77"/>
      <c r="B3" s="78"/>
    </row>
    <row r="4" spans="1:2" s="32" customFormat="1" ht="18.75" x14ac:dyDescent="0.3">
      <c r="A4" s="79" t="s">
        <v>40</v>
      </c>
      <c r="B4" s="79"/>
    </row>
    <row r="5" spans="1:2" ht="26.25" customHeight="1" x14ac:dyDescent="0.25">
      <c r="A5" s="33" t="s">
        <v>41</v>
      </c>
      <c r="B5" s="34" t="s">
        <v>92</v>
      </c>
    </row>
    <row r="6" spans="1:2" ht="39.75" customHeight="1" x14ac:dyDescent="0.25">
      <c r="A6" s="33" t="s">
        <v>42</v>
      </c>
      <c r="B6" s="36" t="s">
        <v>93</v>
      </c>
    </row>
    <row r="7" spans="1:2" ht="39" customHeight="1" x14ac:dyDescent="0.25">
      <c r="A7" s="33" t="s">
        <v>43</v>
      </c>
      <c r="B7" s="36" t="s">
        <v>44</v>
      </c>
    </row>
    <row r="8" spans="1:2" ht="27.75" customHeight="1" x14ac:dyDescent="0.25">
      <c r="A8" s="33" t="s">
        <v>45</v>
      </c>
      <c r="B8" s="34" t="s">
        <v>46</v>
      </c>
    </row>
    <row r="9" spans="1:2" s="39" customFormat="1" x14ac:dyDescent="0.25">
      <c r="A9" s="37"/>
      <c r="B9" s="38"/>
    </row>
    <row r="20" spans="1:3" x14ac:dyDescent="0.25">
      <c r="C20" s="40"/>
    </row>
    <row r="22" spans="1:3" x14ac:dyDescent="0.25">
      <c r="C22" s="41"/>
    </row>
    <row r="25" spans="1:3" s="39" customFormat="1" x14ac:dyDescent="0.25">
      <c r="A25" s="35"/>
      <c r="B25" s="35"/>
      <c r="C25" s="35"/>
    </row>
  </sheetData>
  <mergeCells count="4">
    <mergeCell ref="A1:B1"/>
    <mergeCell ref="A2:B2"/>
    <mergeCell ref="A3:B3"/>
    <mergeCell ref="A4:B4"/>
  </mergeCells>
  <printOptions horizontalCentered="1"/>
  <pageMargins left="1.1811023622047245" right="0.47244094488188981" top="0.39370078740157483" bottom="0.39370078740157483" header="0.31496062992125984" footer="0.31496062992125984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="80" zoomScaleNormal="80" workbookViewId="0">
      <selection activeCell="E34" sqref="E34"/>
    </sheetView>
  </sheetViews>
  <sheetFormatPr defaultColWidth="9.140625" defaultRowHeight="12.75" x14ac:dyDescent="0.2"/>
  <cols>
    <col min="1" max="1" width="6.7109375" style="59" customWidth="1"/>
    <col min="2" max="2" width="46.28515625" style="59" customWidth="1"/>
    <col min="3" max="3" width="12.140625" style="59" customWidth="1"/>
    <col min="4" max="4" width="12.28515625" style="59" bestFit="1" customWidth="1"/>
    <col min="5" max="5" width="14.42578125" style="59" customWidth="1"/>
    <col min="6" max="6" width="15.140625" style="59" customWidth="1"/>
    <col min="7" max="16384" width="9.140625" style="59"/>
  </cols>
  <sheetData>
    <row r="1" spans="1:6" s="43" customFormat="1" ht="30.75" customHeight="1" x14ac:dyDescent="0.3">
      <c r="A1" s="80" t="s">
        <v>89</v>
      </c>
      <c r="B1" s="80"/>
      <c r="C1" s="80"/>
      <c r="D1" s="80"/>
    </row>
    <row r="2" spans="1:6" s="44" customFormat="1" ht="39.75" customHeight="1" x14ac:dyDescent="0.2">
      <c r="A2" s="81" t="s">
        <v>47</v>
      </c>
      <c r="B2" s="81" t="s">
        <v>6</v>
      </c>
      <c r="C2" s="81" t="s">
        <v>8</v>
      </c>
      <c r="D2" s="84" t="s">
        <v>94</v>
      </c>
      <c r="E2" s="84"/>
      <c r="F2" s="84"/>
    </row>
    <row r="3" spans="1:6" s="44" customFormat="1" ht="21" customHeight="1" x14ac:dyDescent="0.25">
      <c r="A3" s="82"/>
      <c r="B3" s="82"/>
      <c r="C3" s="82"/>
      <c r="D3" s="85" t="s">
        <v>108</v>
      </c>
      <c r="E3" s="85"/>
      <c r="F3" s="85"/>
    </row>
    <row r="4" spans="1:6" s="44" customFormat="1" ht="33" customHeight="1" x14ac:dyDescent="0.2">
      <c r="A4" s="82"/>
      <c r="B4" s="82"/>
      <c r="C4" s="82"/>
      <c r="D4" s="65" t="s">
        <v>105</v>
      </c>
      <c r="E4" s="65" t="s">
        <v>106</v>
      </c>
      <c r="F4" s="65" t="s">
        <v>107</v>
      </c>
    </row>
    <row r="5" spans="1:6" s="44" customFormat="1" ht="19.5" hidden="1" customHeight="1" x14ac:dyDescent="0.2">
      <c r="A5" s="83"/>
      <c r="B5" s="83"/>
      <c r="C5" s="83"/>
      <c r="D5" s="42"/>
    </row>
    <row r="6" spans="1:6" s="47" customFormat="1" ht="15" x14ac:dyDescent="0.2">
      <c r="A6" s="45">
        <v>1</v>
      </c>
      <c r="B6" s="45">
        <v>2</v>
      </c>
      <c r="C6" s="46">
        <v>3</v>
      </c>
      <c r="D6" s="42">
        <v>4</v>
      </c>
      <c r="E6" s="42">
        <v>5</v>
      </c>
      <c r="F6" s="42">
        <v>6</v>
      </c>
    </row>
    <row r="7" spans="1:6" s="47" customFormat="1" ht="17.25" customHeight="1" x14ac:dyDescent="0.2">
      <c r="A7" s="48" t="s">
        <v>9</v>
      </c>
      <c r="B7" s="49" t="s">
        <v>48</v>
      </c>
      <c r="C7" s="46" t="s">
        <v>16</v>
      </c>
      <c r="D7" s="67">
        <f t="shared" ref="D7:F7" si="0">D8+D9</f>
        <v>0</v>
      </c>
      <c r="E7" s="67">
        <f t="shared" si="0"/>
        <v>0</v>
      </c>
      <c r="F7" s="67">
        <f t="shared" si="0"/>
        <v>0</v>
      </c>
    </row>
    <row r="8" spans="1:6" s="47" customFormat="1" ht="15" x14ac:dyDescent="0.2">
      <c r="A8" s="50" t="s">
        <v>3</v>
      </c>
      <c r="B8" s="51" t="s">
        <v>49</v>
      </c>
      <c r="C8" s="46" t="s">
        <v>16</v>
      </c>
      <c r="D8" s="68"/>
      <c r="E8" s="68"/>
      <c r="F8" s="68"/>
    </row>
    <row r="9" spans="1:6" s="47" customFormat="1" ht="15" x14ac:dyDescent="0.2">
      <c r="A9" s="50" t="s">
        <v>4</v>
      </c>
      <c r="B9" s="52" t="s">
        <v>50</v>
      </c>
      <c r="C9" s="46" t="s">
        <v>16</v>
      </c>
      <c r="D9" s="68"/>
      <c r="E9" s="68"/>
      <c r="F9" s="68"/>
    </row>
    <row r="10" spans="1:6" s="47" customFormat="1" ht="28.5" x14ac:dyDescent="0.2">
      <c r="A10" s="48" t="s">
        <v>10</v>
      </c>
      <c r="B10" s="49" t="s">
        <v>51</v>
      </c>
      <c r="C10" s="46" t="s">
        <v>16</v>
      </c>
      <c r="D10" s="69">
        <f>D33+D11</f>
        <v>624042.77411955269</v>
      </c>
      <c r="E10" s="69">
        <f>E33+E11</f>
        <v>615051.52588044724</v>
      </c>
      <c r="F10" s="70">
        <f>D10+E10</f>
        <v>1239094.2999999998</v>
      </c>
    </row>
    <row r="11" spans="1:6" s="47" customFormat="1" ht="18.75" customHeight="1" x14ac:dyDescent="0.2">
      <c r="A11" s="50" t="s">
        <v>11</v>
      </c>
      <c r="B11" s="53" t="s">
        <v>52</v>
      </c>
      <c r="C11" s="46" t="s">
        <v>16</v>
      </c>
      <c r="D11" s="71">
        <f>'[1]разд 2'!$I$11</f>
        <v>42768.424119552757</v>
      </c>
      <c r="E11" s="71">
        <f>'[1]разд 2'!$J$11</f>
        <v>33777.175880447234</v>
      </c>
      <c r="F11" s="68">
        <f>D11+E11</f>
        <v>76545.599999999991</v>
      </c>
    </row>
    <row r="12" spans="1:6" s="47" customFormat="1" ht="15" x14ac:dyDescent="0.2">
      <c r="A12" s="50" t="s">
        <v>12</v>
      </c>
      <c r="B12" s="53" t="s">
        <v>53</v>
      </c>
      <c r="C12" s="46" t="s">
        <v>16</v>
      </c>
      <c r="D12" s="68">
        <f t="shared" ref="D12" si="1">D7+D10-D11</f>
        <v>581274.35</v>
      </c>
      <c r="E12" s="68">
        <f>E7+E10-E11</f>
        <v>581274.35</v>
      </c>
      <c r="F12" s="68">
        <f t="shared" ref="F12" si="2">F7+F10-F11</f>
        <v>1162548.6999999997</v>
      </c>
    </row>
    <row r="13" spans="1:6" s="47" customFormat="1" ht="15" x14ac:dyDescent="0.2">
      <c r="A13" s="50" t="s">
        <v>13</v>
      </c>
      <c r="B13" s="53" t="s">
        <v>54</v>
      </c>
      <c r="C13" s="46" t="s">
        <v>16</v>
      </c>
      <c r="D13" s="68">
        <f t="shared" ref="D13:F13" si="3">D14+D15</f>
        <v>0</v>
      </c>
      <c r="E13" s="68">
        <f t="shared" si="3"/>
        <v>0</v>
      </c>
      <c r="F13" s="68">
        <f t="shared" si="3"/>
        <v>0</v>
      </c>
    </row>
    <row r="14" spans="1:6" s="47" customFormat="1" ht="18" customHeight="1" x14ac:dyDescent="0.2">
      <c r="A14" s="50" t="s">
        <v>55</v>
      </c>
      <c r="B14" s="51" t="s">
        <v>56</v>
      </c>
      <c r="C14" s="46" t="s">
        <v>16</v>
      </c>
      <c r="D14" s="68"/>
      <c r="E14" s="68"/>
      <c r="F14" s="68"/>
    </row>
    <row r="15" spans="1:6" s="47" customFormat="1" ht="18" customHeight="1" x14ac:dyDescent="0.2">
      <c r="A15" s="50" t="s">
        <v>57</v>
      </c>
      <c r="B15" s="51" t="s">
        <v>58</v>
      </c>
      <c r="C15" s="46" t="s">
        <v>16</v>
      </c>
      <c r="D15" s="68"/>
      <c r="E15" s="68"/>
      <c r="F15" s="68"/>
    </row>
    <row r="16" spans="1:6" s="55" customFormat="1" ht="18" customHeight="1" x14ac:dyDescent="0.2">
      <c r="A16" s="48" t="s">
        <v>14</v>
      </c>
      <c r="B16" s="49" t="s">
        <v>77</v>
      </c>
      <c r="C16" s="54" t="s">
        <v>16</v>
      </c>
      <c r="D16" s="70">
        <f t="shared" ref="D16:F16" si="4">D12-D13</f>
        <v>581274.35</v>
      </c>
      <c r="E16" s="70">
        <f t="shared" si="4"/>
        <v>581274.35</v>
      </c>
      <c r="F16" s="70">
        <f t="shared" si="4"/>
        <v>1162548.6999999997</v>
      </c>
    </row>
    <row r="17" spans="1:6" s="47" customFormat="1" ht="18.75" customHeight="1" x14ac:dyDescent="0.2">
      <c r="A17" s="50" t="s">
        <v>59</v>
      </c>
      <c r="B17" s="53" t="s">
        <v>60</v>
      </c>
      <c r="C17" s="46" t="s">
        <v>16</v>
      </c>
      <c r="D17" s="68">
        <f t="shared" ref="D17:F17" si="5">D18+D19+D20</f>
        <v>0</v>
      </c>
      <c r="E17" s="68">
        <f t="shared" si="5"/>
        <v>0</v>
      </c>
      <c r="F17" s="68">
        <f t="shared" si="5"/>
        <v>0</v>
      </c>
    </row>
    <row r="18" spans="1:6" s="47" customFormat="1" ht="18" hidden="1" customHeight="1" x14ac:dyDescent="0.2">
      <c r="A18" s="50"/>
      <c r="B18" s="51"/>
      <c r="C18" s="46"/>
      <c r="D18" s="68"/>
      <c r="E18" s="68"/>
      <c r="F18" s="68"/>
    </row>
    <row r="19" spans="1:6" s="47" customFormat="1" ht="15" hidden="1" x14ac:dyDescent="0.2">
      <c r="A19" s="50"/>
      <c r="B19" s="51"/>
      <c r="C19" s="46"/>
      <c r="D19" s="68"/>
      <c r="E19" s="68"/>
      <c r="F19" s="68"/>
    </row>
    <row r="20" spans="1:6" s="47" customFormat="1" ht="15" x14ac:dyDescent="0.2">
      <c r="A20" s="50" t="s">
        <v>61</v>
      </c>
      <c r="B20" s="51" t="s">
        <v>62</v>
      </c>
      <c r="C20" s="46" t="s">
        <v>16</v>
      </c>
      <c r="D20" s="68"/>
      <c r="E20" s="68"/>
      <c r="F20" s="68"/>
    </row>
    <row r="21" spans="1:6" s="47" customFormat="1" ht="14.25" x14ac:dyDescent="0.2">
      <c r="A21" s="48" t="s">
        <v>63</v>
      </c>
      <c r="B21" s="49" t="s">
        <v>78</v>
      </c>
      <c r="C21" s="46" t="s">
        <v>16</v>
      </c>
      <c r="D21" s="68">
        <f t="shared" ref="D21:F21" si="6">D16-D17</f>
        <v>581274.35</v>
      </c>
      <c r="E21" s="68">
        <f t="shared" si="6"/>
        <v>581274.35</v>
      </c>
      <c r="F21" s="68">
        <f t="shared" si="6"/>
        <v>1162548.6999999997</v>
      </c>
    </row>
    <row r="22" spans="1:6" s="47" customFormat="1" ht="14.25" x14ac:dyDescent="0.2">
      <c r="A22" s="48"/>
      <c r="B22" s="49"/>
      <c r="C22" s="46"/>
      <c r="D22" s="68">
        <f t="shared" ref="D22:F22" si="7">D23+D30+D33</f>
        <v>581274.35</v>
      </c>
      <c r="E22" s="68">
        <f t="shared" si="7"/>
        <v>581274.35</v>
      </c>
      <c r="F22" s="68">
        <f t="shared" si="7"/>
        <v>1162548.7</v>
      </c>
    </row>
    <row r="23" spans="1:6" s="55" customFormat="1" ht="14.25" x14ac:dyDescent="0.2">
      <c r="A23" s="48" t="s">
        <v>64</v>
      </c>
      <c r="B23" s="49" t="s">
        <v>65</v>
      </c>
      <c r="C23" s="54" t="s">
        <v>16</v>
      </c>
      <c r="D23" s="70">
        <f t="shared" ref="D23:F23" si="8">D24+D27</f>
        <v>0</v>
      </c>
      <c r="E23" s="70">
        <f t="shared" si="8"/>
        <v>0</v>
      </c>
      <c r="F23" s="70">
        <f t="shared" si="8"/>
        <v>0</v>
      </c>
    </row>
    <row r="24" spans="1:6" s="47" customFormat="1" ht="15.75" customHeight="1" x14ac:dyDescent="0.2">
      <c r="A24" s="50"/>
      <c r="B24" s="51" t="s">
        <v>66</v>
      </c>
      <c r="C24" s="46" t="s">
        <v>16</v>
      </c>
      <c r="D24" s="68">
        <f t="shared" ref="D24:F24" si="9">D25+D26</f>
        <v>0</v>
      </c>
      <c r="E24" s="68">
        <f t="shared" si="9"/>
        <v>0</v>
      </c>
      <c r="F24" s="68">
        <f t="shared" si="9"/>
        <v>0</v>
      </c>
    </row>
    <row r="25" spans="1:6" s="47" customFormat="1" ht="15" x14ac:dyDescent="0.2">
      <c r="A25" s="50"/>
      <c r="B25" s="52" t="s">
        <v>67</v>
      </c>
      <c r="C25" s="46" t="s">
        <v>16</v>
      </c>
      <c r="D25" s="68"/>
      <c r="E25" s="68"/>
      <c r="F25" s="68">
        <f>D25+E25</f>
        <v>0</v>
      </c>
    </row>
    <row r="26" spans="1:6" s="47" customFormat="1" ht="15" x14ac:dyDescent="0.2">
      <c r="A26" s="50"/>
      <c r="B26" s="52" t="s">
        <v>68</v>
      </c>
      <c r="C26" s="46" t="s">
        <v>16</v>
      </c>
      <c r="D26" s="68"/>
      <c r="E26" s="68"/>
      <c r="F26" s="68">
        <f>D26+E26</f>
        <v>0</v>
      </c>
    </row>
    <row r="27" spans="1:6" s="47" customFormat="1" ht="15" x14ac:dyDescent="0.2">
      <c r="A27" s="50" t="s">
        <v>69</v>
      </c>
      <c r="B27" s="51" t="s">
        <v>70</v>
      </c>
      <c r="C27" s="46" t="s">
        <v>16</v>
      </c>
      <c r="D27" s="68">
        <f t="shared" ref="D27:F27" si="10">D28+D29</f>
        <v>0</v>
      </c>
      <c r="E27" s="68">
        <f t="shared" si="10"/>
        <v>0</v>
      </c>
      <c r="F27" s="68">
        <f t="shared" si="10"/>
        <v>0</v>
      </c>
    </row>
    <row r="28" spans="1:6" s="47" customFormat="1" ht="15" x14ac:dyDescent="0.2">
      <c r="A28" s="50"/>
      <c r="B28" s="52" t="s">
        <v>67</v>
      </c>
      <c r="C28" s="46" t="s">
        <v>16</v>
      </c>
      <c r="D28" s="68"/>
      <c r="E28" s="68"/>
      <c r="F28" s="68">
        <f>D28+E28</f>
        <v>0</v>
      </c>
    </row>
    <row r="29" spans="1:6" s="47" customFormat="1" ht="15" x14ac:dyDescent="0.2">
      <c r="A29" s="50"/>
      <c r="B29" s="52" t="s">
        <v>68</v>
      </c>
      <c r="C29" s="46" t="s">
        <v>16</v>
      </c>
      <c r="D29" s="68"/>
      <c r="E29" s="68"/>
      <c r="F29" s="68">
        <f>D29+E29</f>
        <v>0</v>
      </c>
    </row>
    <row r="30" spans="1:6" s="55" customFormat="1" ht="14.25" x14ac:dyDescent="0.2">
      <c r="A30" s="48" t="s">
        <v>71</v>
      </c>
      <c r="B30" s="56" t="s">
        <v>72</v>
      </c>
      <c r="C30" s="54" t="s">
        <v>16</v>
      </c>
      <c r="D30" s="70">
        <f t="shared" ref="D30:F30" si="11">D31+D32</f>
        <v>0</v>
      </c>
      <c r="E30" s="70">
        <f t="shared" si="11"/>
        <v>0</v>
      </c>
      <c r="F30" s="70">
        <f t="shared" si="11"/>
        <v>0</v>
      </c>
    </row>
    <row r="31" spans="1:6" s="47" customFormat="1" ht="15" x14ac:dyDescent="0.2">
      <c r="A31" s="50"/>
      <c r="B31" s="52" t="s">
        <v>67</v>
      </c>
      <c r="C31" s="46" t="s">
        <v>16</v>
      </c>
      <c r="D31" s="68"/>
      <c r="E31" s="68"/>
      <c r="F31" s="68">
        <f>D31+E31</f>
        <v>0</v>
      </c>
    </row>
    <row r="32" spans="1:6" s="47" customFormat="1" ht="15" x14ac:dyDescent="0.2">
      <c r="A32" s="50"/>
      <c r="B32" s="57" t="s">
        <v>73</v>
      </c>
      <c r="C32" s="46" t="s">
        <v>16</v>
      </c>
      <c r="D32" s="68"/>
      <c r="E32" s="68"/>
      <c r="F32" s="68">
        <f>D32+E32</f>
        <v>0</v>
      </c>
    </row>
    <row r="33" spans="1:6" s="55" customFormat="1" ht="14.25" x14ac:dyDescent="0.2">
      <c r="A33" s="48" t="s">
        <v>74</v>
      </c>
      <c r="B33" s="56" t="s">
        <v>75</v>
      </c>
      <c r="C33" s="54" t="s">
        <v>16</v>
      </c>
      <c r="D33" s="70">
        <f t="shared" ref="D33:F33" si="12">D34+D35</f>
        <v>581274.35</v>
      </c>
      <c r="E33" s="70">
        <f t="shared" si="12"/>
        <v>581274.35</v>
      </c>
      <c r="F33" s="70">
        <f t="shared" si="12"/>
        <v>1162548.7</v>
      </c>
    </row>
    <row r="34" spans="1:6" s="47" customFormat="1" ht="15" x14ac:dyDescent="0.2">
      <c r="A34" s="50"/>
      <c r="B34" s="52" t="s">
        <v>67</v>
      </c>
      <c r="C34" s="46" t="s">
        <v>16</v>
      </c>
      <c r="D34" s="71">
        <f>[2]АКСУ!$R$136</f>
        <v>581274.35</v>
      </c>
      <c r="E34" s="71">
        <f>[2]АКСУ!$S$136</f>
        <v>581274.35</v>
      </c>
      <c r="F34" s="68">
        <f>D34+E34</f>
        <v>1162548.7</v>
      </c>
    </row>
    <row r="35" spans="1:6" s="47" customFormat="1" ht="15" x14ac:dyDescent="0.2">
      <c r="A35" s="50"/>
      <c r="B35" s="52" t="s">
        <v>76</v>
      </c>
      <c r="C35" s="46" t="s">
        <v>16</v>
      </c>
      <c r="D35" s="68"/>
      <c r="E35" s="68"/>
      <c r="F35" s="68">
        <f>D35+E35</f>
        <v>0</v>
      </c>
    </row>
    <row r="36" spans="1:6" s="47" customFormat="1" ht="18.75" customHeight="1" x14ac:dyDescent="0.2">
      <c r="A36" s="48" t="s">
        <v>79</v>
      </c>
      <c r="B36" s="49" t="s">
        <v>80</v>
      </c>
      <c r="C36" s="46" t="s">
        <v>16</v>
      </c>
      <c r="D36" s="46">
        <f t="shared" ref="D36:F36" si="13">D37+D38</f>
        <v>0</v>
      </c>
      <c r="E36" s="46">
        <f t="shared" si="13"/>
        <v>0</v>
      </c>
      <c r="F36" s="46">
        <f t="shared" si="13"/>
        <v>0</v>
      </c>
    </row>
    <row r="37" spans="1:6" s="47" customFormat="1" ht="30" x14ac:dyDescent="0.2">
      <c r="A37" s="50" t="s">
        <v>81</v>
      </c>
      <c r="B37" s="51" t="s">
        <v>82</v>
      </c>
      <c r="C37" s="46" t="s">
        <v>16</v>
      </c>
      <c r="D37" s="58"/>
      <c r="E37" s="58"/>
      <c r="F37" s="58"/>
    </row>
    <row r="38" spans="1:6" s="47" customFormat="1" ht="30" x14ac:dyDescent="0.2">
      <c r="A38" s="50" t="s">
        <v>83</v>
      </c>
      <c r="B38" s="51" t="s">
        <v>84</v>
      </c>
      <c r="C38" s="46" t="s">
        <v>16</v>
      </c>
      <c r="D38" s="58"/>
      <c r="E38" s="58"/>
      <c r="F38" s="58"/>
    </row>
    <row r="39" spans="1:6" s="47" customFormat="1" ht="42.75" x14ac:dyDescent="0.2">
      <c r="A39" s="48" t="s">
        <v>85</v>
      </c>
      <c r="B39" s="49" t="s">
        <v>86</v>
      </c>
      <c r="C39" s="46" t="s">
        <v>16</v>
      </c>
      <c r="D39" s="58"/>
      <c r="E39" s="58"/>
      <c r="F39" s="58"/>
    </row>
    <row r="40" spans="1:6" s="47" customFormat="1" ht="15" x14ac:dyDescent="0.2">
      <c r="A40" s="48" t="s">
        <v>87</v>
      </c>
      <c r="B40" s="49" t="s">
        <v>88</v>
      </c>
      <c r="C40" s="46" t="s">
        <v>1</v>
      </c>
      <c r="D40" s="58"/>
      <c r="E40" s="58"/>
      <c r="F40" s="58"/>
    </row>
    <row r="43" spans="1:6" x14ac:dyDescent="0.2">
      <c r="D43" s="60"/>
    </row>
    <row r="44" spans="1:6" x14ac:dyDescent="0.2">
      <c r="D44" s="60"/>
    </row>
    <row r="45" spans="1:6" x14ac:dyDescent="0.2">
      <c r="D45" s="61"/>
    </row>
    <row r="46" spans="1:6" x14ac:dyDescent="0.2">
      <c r="D46" s="61"/>
    </row>
  </sheetData>
  <mergeCells count="6">
    <mergeCell ref="A1:D1"/>
    <mergeCell ref="A2:A5"/>
    <mergeCell ref="B2:B5"/>
    <mergeCell ref="C2:C5"/>
    <mergeCell ref="D2:F2"/>
    <mergeCell ref="D3:F3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workbookViewId="0">
      <selection activeCell="A2" sqref="A2:F2"/>
    </sheetView>
  </sheetViews>
  <sheetFormatPr defaultColWidth="9.140625" defaultRowHeight="15" x14ac:dyDescent="0.25"/>
  <cols>
    <col min="1" max="1" width="5.7109375" style="1" customWidth="1"/>
    <col min="2" max="2" width="35.5703125" style="1" customWidth="1"/>
    <col min="3" max="4" width="14.140625" style="1" customWidth="1"/>
    <col min="5" max="5" width="14.7109375" style="1" customWidth="1"/>
    <col min="6" max="6" width="15" style="1" customWidth="1"/>
    <col min="7" max="16384" width="9.140625" style="1"/>
  </cols>
  <sheetData>
    <row r="1" spans="1:6" ht="71.25" customHeight="1" x14ac:dyDescent="0.25">
      <c r="A1" s="93" t="s">
        <v>95</v>
      </c>
      <c r="B1" s="93"/>
      <c r="C1" s="93"/>
      <c r="D1" s="93"/>
      <c r="E1" s="93"/>
      <c r="F1" s="93"/>
    </row>
    <row r="2" spans="1:6" ht="30.75" customHeight="1" x14ac:dyDescent="0.25">
      <c r="A2" s="94" t="s">
        <v>96</v>
      </c>
      <c r="B2" s="94"/>
      <c r="C2" s="94"/>
      <c r="D2" s="94"/>
      <c r="E2" s="94"/>
      <c r="F2" s="94"/>
    </row>
    <row r="3" spans="1:6" ht="100.5" customHeight="1" x14ac:dyDescent="0.25">
      <c r="A3" s="31" t="s">
        <v>97</v>
      </c>
      <c r="B3" s="87" t="s">
        <v>17</v>
      </c>
      <c r="C3" s="88"/>
      <c r="D3" s="89"/>
      <c r="E3" s="31" t="s">
        <v>98</v>
      </c>
      <c r="F3" s="31" t="s">
        <v>18</v>
      </c>
    </row>
    <row r="4" spans="1:6" ht="15.75" x14ac:dyDescent="0.25">
      <c r="A4" s="31">
        <v>1</v>
      </c>
      <c r="B4" s="87">
        <v>2</v>
      </c>
      <c r="C4" s="88">
        <v>3</v>
      </c>
      <c r="D4" s="89">
        <v>4</v>
      </c>
      <c r="E4" s="31">
        <v>3</v>
      </c>
      <c r="F4" s="31">
        <v>4</v>
      </c>
    </row>
    <row r="5" spans="1:6" ht="15.75" x14ac:dyDescent="0.25">
      <c r="A5" s="66"/>
      <c r="B5" s="90" t="s">
        <v>110</v>
      </c>
      <c r="C5" s="91"/>
      <c r="D5" s="92"/>
      <c r="E5" s="66" t="s">
        <v>108</v>
      </c>
      <c r="F5" s="66">
        <v>4743.24</v>
      </c>
    </row>
    <row r="6" spans="1:6" ht="15.75" x14ac:dyDescent="0.25">
      <c r="A6" s="66"/>
      <c r="B6" s="90" t="s">
        <v>111</v>
      </c>
      <c r="C6" s="91"/>
      <c r="D6" s="92"/>
      <c r="E6" s="66" t="s">
        <v>108</v>
      </c>
      <c r="F6" s="66">
        <v>2483.63</v>
      </c>
    </row>
    <row r="7" spans="1:6" ht="15.75" x14ac:dyDescent="0.25">
      <c r="A7" s="66"/>
      <c r="B7" s="90" t="s">
        <v>112</v>
      </c>
      <c r="C7" s="91"/>
      <c r="D7" s="92"/>
      <c r="E7" s="66" t="s">
        <v>108</v>
      </c>
      <c r="F7" s="66">
        <v>353.26</v>
      </c>
    </row>
    <row r="8" spans="1:6" ht="15.75" x14ac:dyDescent="0.25">
      <c r="A8" s="31"/>
      <c r="B8" s="90" t="s">
        <v>113</v>
      </c>
      <c r="C8" s="91"/>
      <c r="D8" s="92"/>
      <c r="E8" s="66" t="s">
        <v>108</v>
      </c>
      <c r="F8" s="63">
        <v>3703.36</v>
      </c>
    </row>
    <row r="9" spans="1:6" ht="15.75" x14ac:dyDescent="0.25">
      <c r="A9" s="95" t="s">
        <v>19</v>
      </c>
      <c r="B9" s="95"/>
      <c r="C9" s="95"/>
      <c r="D9" s="95"/>
      <c r="E9" s="31"/>
      <c r="F9" s="63">
        <f>F5+F6+F7+F8</f>
        <v>11283.49</v>
      </c>
    </row>
    <row r="10" spans="1:6" ht="34.5" customHeight="1" x14ac:dyDescent="0.25">
      <c r="A10" s="86" t="s">
        <v>104</v>
      </c>
      <c r="B10" s="86"/>
      <c r="C10" s="86"/>
      <c r="D10" s="86"/>
      <c r="E10" s="86"/>
      <c r="F10" s="86"/>
    </row>
    <row r="11" spans="1:6" ht="17.25" customHeight="1" x14ac:dyDescent="0.25">
      <c r="A11" s="64"/>
      <c r="B11" s="64"/>
      <c r="C11" s="64"/>
      <c r="D11" s="64"/>
      <c r="E11" s="64"/>
      <c r="F11" s="64"/>
    </row>
    <row r="12" spans="1:6" ht="15.75" customHeight="1" x14ac:dyDescent="0.25">
      <c r="A12" s="94" t="s">
        <v>99</v>
      </c>
      <c r="B12" s="94"/>
      <c r="C12" s="94"/>
      <c r="D12" s="94"/>
      <c r="E12" s="94"/>
      <c r="F12" s="94"/>
    </row>
    <row r="13" spans="1:6" ht="96.75" customHeight="1" x14ac:dyDescent="0.25">
      <c r="A13" s="31" t="s">
        <v>97</v>
      </c>
      <c r="B13" s="87" t="s">
        <v>17</v>
      </c>
      <c r="C13" s="88" t="s">
        <v>100</v>
      </c>
      <c r="D13" s="89" t="s">
        <v>18</v>
      </c>
      <c r="E13" s="31" t="s">
        <v>98</v>
      </c>
      <c r="F13" s="31" t="s">
        <v>18</v>
      </c>
    </row>
    <row r="14" spans="1:6" ht="15.75" x14ac:dyDescent="0.25">
      <c r="A14" s="31">
        <v>1</v>
      </c>
      <c r="B14" s="87">
        <v>2</v>
      </c>
      <c r="C14" s="88">
        <v>3</v>
      </c>
      <c r="D14" s="89">
        <v>4</v>
      </c>
      <c r="E14" s="31">
        <v>3</v>
      </c>
      <c r="F14" s="31">
        <v>4</v>
      </c>
    </row>
    <row r="15" spans="1:6" ht="15.75" x14ac:dyDescent="0.25">
      <c r="A15" s="31" t="s">
        <v>9</v>
      </c>
      <c r="B15" s="96"/>
      <c r="C15" s="95"/>
      <c r="D15" s="97"/>
      <c r="E15" s="31"/>
      <c r="F15" s="63"/>
    </row>
    <row r="16" spans="1:6" ht="15.75" x14ac:dyDescent="0.25">
      <c r="A16" s="95" t="s">
        <v>19</v>
      </c>
      <c r="B16" s="95"/>
      <c r="C16" s="95"/>
      <c r="D16" s="95"/>
      <c r="E16" s="31"/>
      <c r="F16" s="31"/>
    </row>
    <row r="17" spans="1:6" ht="29.25" customHeight="1" x14ac:dyDescent="0.25">
      <c r="A17" s="86" t="s">
        <v>101</v>
      </c>
      <c r="B17" s="86"/>
      <c r="C17" s="86"/>
      <c r="D17" s="86"/>
      <c r="E17" s="86"/>
      <c r="F17" s="86"/>
    </row>
    <row r="18" spans="1:6" ht="15.75" x14ac:dyDescent="0.25">
      <c r="A18" s="64"/>
      <c r="B18" s="64"/>
      <c r="C18" s="64"/>
      <c r="D18" s="64"/>
    </row>
    <row r="19" spans="1:6" ht="35.25" customHeight="1" x14ac:dyDescent="0.25">
      <c r="A19" s="94" t="s">
        <v>102</v>
      </c>
      <c r="B19" s="94"/>
      <c r="C19" s="94"/>
      <c r="D19" s="94"/>
      <c r="E19" s="94"/>
      <c r="F19" s="94"/>
    </row>
    <row r="20" spans="1:6" ht="94.5" x14ac:dyDescent="0.25">
      <c r="A20" s="31" t="s">
        <v>97</v>
      </c>
      <c r="B20" s="87" t="s">
        <v>17</v>
      </c>
      <c r="C20" s="88" t="s">
        <v>100</v>
      </c>
      <c r="D20" s="89" t="s">
        <v>18</v>
      </c>
      <c r="E20" s="31" t="s">
        <v>98</v>
      </c>
      <c r="F20" s="31" t="s">
        <v>18</v>
      </c>
    </row>
    <row r="21" spans="1:6" ht="15.75" x14ac:dyDescent="0.25">
      <c r="A21" s="31">
        <v>1</v>
      </c>
      <c r="B21" s="87">
        <v>2</v>
      </c>
      <c r="C21" s="88">
        <v>3</v>
      </c>
      <c r="D21" s="89">
        <v>4</v>
      </c>
      <c r="E21" s="31">
        <v>3</v>
      </c>
      <c r="F21" s="31">
        <v>4</v>
      </c>
    </row>
    <row r="22" spans="1:6" ht="15.75" x14ac:dyDescent="0.25">
      <c r="A22" s="31" t="s">
        <v>9</v>
      </c>
      <c r="B22" s="96"/>
      <c r="C22" s="95"/>
      <c r="D22" s="97"/>
      <c r="E22" s="31"/>
      <c r="F22" s="63"/>
    </row>
    <row r="23" spans="1:6" ht="15.75" x14ac:dyDescent="0.25">
      <c r="A23" s="95" t="s">
        <v>19</v>
      </c>
      <c r="B23" s="95"/>
      <c r="C23" s="95"/>
      <c r="D23" s="95"/>
      <c r="E23" s="31"/>
      <c r="F23" s="31"/>
    </row>
    <row r="24" spans="1:6" ht="29.25" customHeight="1" x14ac:dyDescent="0.25">
      <c r="A24" s="86" t="s">
        <v>103</v>
      </c>
      <c r="B24" s="86"/>
      <c r="C24" s="86"/>
      <c r="D24" s="86"/>
      <c r="E24" s="86"/>
      <c r="F24" s="86"/>
    </row>
  </sheetData>
  <mergeCells count="22">
    <mergeCell ref="A24:F24"/>
    <mergeCell ref="A17:F17"/>
    <mergeCell ref="A19:F19"/>
    <mergeCell ref="B20:D20"/>
    <mergeCell ref="B21:D21"/>
    <mergeCell ref="B22:D22"/>
    <mergeCell ref="A23:D23"/>
    <mergeCell ref="A12:F12"/>
    <mergeCell ref="B13:D13"/>
    <mergeCell ref="B14:D14"/>
    <mergeCell ref="B15:D15"/>
    <mergeCell ref="A16:D16"/>
    <mergeCell ref="A10:F10"/>
    <mergeCell ref="B3:D3"/>
    <mergeCell ref="B4:D4"/>
    <mergeCell ref="B8:D8"/>
    <mergeCell ref="A1:F1"/>
    <mergeCell ref="A2:F2"/>
    <mergeCell ref="A9:D9"/>
    <mergeCell ref="B5:D5"/>
    <mergeCell ref="B6:D6"/>
    <mergeCell ref="B7:D7"/>
  </mergeCells>
  <printOptions horizontalCentered="1"/>
  <pageMargins left="1.1811023622047245" right="0.39370078740157483" top="0.39370078740157483" bottom="0.3937007874015748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workbookViewId="0">
      <selection activeCell="E7" sqref="E7"/>
    </sheetView>
  </sheetViews>
  <sheetFormatPr defaultColWidth="9.140625" defaultRowHeight="12.75" x14ac:dyDescent="0.2"/>
  <cols>
    <col min="1" max="1" width="4.5703125" customWidth="1"/>
    <col min="2" max="2" width="56.5703125" customWidth="1"/>
    <col min="3" max="3" width="15.140625" customWidth="1"/>
    <col min="4" max="4" width="20.140625" customWidth="1"/>
  </cols>
  <sheetData>
    <row r="1" spans="1:4" ht="15" customHeight="1" x14ac:dyDescent="0.25">
      <c r="A1" s="105" t="s">
        <v>115</v>
      </c>
      <c r="B1" s="105"/>
      <c r="C1" s="105"/>
      <c r="D1" s="105"/>
    </row>
    <row r="2" spans="1:4" ht="27" customHeight="1" x14ac:dyDescent="0.2">
      <c r="A2" s="106" t="s">
        <v>20</v>
      </c>
      <c r="B2" s="108" t="s">
        <v>22</v>
      </c>
      <c r="C2" s="108" t="s">
        <v>8</v>
      </c>
      <c r="D2" s="108" t="s">
        <v>21</v>
      </c>
    </row>
    <row r="3" spans="1:4" ht="25.5" customHeight="1" x14ac:dyDescent="0.2">
      <c r="A3" s="107"/>
      <c r="B3" s="109"/>
      <c r="C3" s="109"/>
      <c r="D3" s="109"/>
    </row>
    <row r="4" spans="1:4" ht="15" customHeight="1" x14ac:dyDescent="0.2">
      <c r="A4" s="31">
        <v>1</v>
      </c>
      <c r="B4" s="31">
        <v>2</v>
      </c>
      <c r="C4" s="31">
        <v>3</v>
      </c>
      <c r="D4" s="31">
        <v>4</v>
      </c>
    </row>
    <row r="5" spans="1:4" ht="21" customHeight="1" x14ac:dyDescent="0.2">
      <c r="A5" s="2" t="s">
        <v>9</v>
      </c>
      <c r="B5" s="62" t="s">
        <v>90</v>
      </c>
      <c r="C5" s="3" t="s">
        <v>91</v>
      </c>
      <c r="D5" s="4">
        <f>[2]АКСУ!$O$127</f>
        <v>133445.04092006048</v>
      </c>
    </row>
    <row r="6" spans="1:4" ht="15" customHeight="1" x14ac:dyDescent="0.2"/>
    <row r="7" spans="1:4" ht="38.25" customHeight="1" x14ac:dyDescent="0.2">
      <c r="A7" s="101" t="s">
        <v>116</v>
      </c>
      <c r="B7" s="101"/>
      <c r="C7" s="101"/>
      <c r="D7" s="101"/>
    </row>
    <row r="8" spans="1:4" ht="19.5" customHeight="1" x14ac:dyDescent="0.2">
      <c r="A8" s="102" t="s">
        <v>20</v>
      </c>
      <c r="B8" s="99" t="s">
        <v>22</v>
      </c>
      <c r="C8" s="99" t="s">
        <v>8</v>
      </c>
      <c r="D8" s="99" t="s">
        <v>23</v>
      </c>
    </row>
    <row r="9" spans="1:4" ht="18" customHeight="1" x14ac:dyDescent="0.2">
      <c r="A9" s="103"/>
      <c r="B9" s="100"/>
      <c r="C9" s="100"/>
      <c r="D9" s="100"/>
    </row>
    <row r="10" spans="1:4" ht="15" customHeight="1" x14ac:dyDescent="0.2">
      <c r="A10" s="5">
        <v>1</v>
      </c>
      <c r="B10" s="6">
        <v>2</v>
      </c>
      <c r="C10" s="5">
        <v>3</v>
      </c>
      <c r="D10" s="5">
        <v>4</v>
      </c>
    </row>
    <row r="11" spans="1:4" ht="15" customHeight="1" x14ac:dyDescent="0.2">
      <c r="A11" s="7" t="s">
        <v>0</v>
      </c>
      <c r="B11" s="104" t="s">
        <v>24</v>
      </c>
      <c r="C11" s="104"/>
      <c r="D11" s="104"/>
    </row>
    <row r="12" spans="1:4" ht="111.75" customHeight="1" x14ac:dyDescent="0.2">
      <c r="A12" s="8">
        <v>1</v>
      </c>
      <c r="B12" s="9" t="s">
        <v>25</v>
      </c>
      <c r="C12" s="8" t="s">
        <v>1</v>
      </c>
      <c r="D12" s="8" t="s">
        <v>114</v>
      </c>
    </row>
    <row r="13" spans="1:4" ht="51.75" customHeight="1" x14ac:dyDescent="0.2">
      <c r="A13" s="10" t="s">
        <v>3</v>
      </c>
      <c r="B13" s="11" t="s">
        <v>26</v>
      </c>
      <c r="C13" s="12" t="s">
        <v>27</v>
      </c>
      <c r="D13" s="12" t="s">
        <v>114</v>
      </c>
    </row>
    <row r="14" spans="1:4" ht="15.75" customHeight="1" x14ac:dyDescent="0.2">
      <c r="A14" s="13" t="s">
        <v>4</v>
      </c>
      <c r="B14" s="14" t="s">
        <v>28</v>
      </c>
      <c r="C14" s="15" t="s">
        <v>27</v>
      </c>
      <c r="D14" s="15">
        <v>12</v>
      </c>
    </row>
    <row r="15" spans="1:4" ht="82.5" customHeight="1" x14ac:dyDescent="0.2">
      <c r="A15" s="16" t="s">
        <v>5</v>
      </c>
      <c r="B15" s="17" t="s">
        <v>29</v>
      </c>
      <c r="C15" s="18" t="s">
        <v>1</v>
      </c>
      <c r="D15" s="8" t="s">
        <v>114</v>
      </c>
    </row>
    <row r="16" spans="1:4" ht="64.5" customHeight="1" x14ac:dyDescent="0.2">
      <c r="A16" s="10" t="s">
        <v>30</v>
      </c>
      <c r="B16" s="11" t="s">
        <v>31</v>
      </c>
      <c r="C16" s="19" t="s">
        <v>27</v>
      </c>
      <c r="D16" s="20" t="s">
        <v>114</v>
      </c>
    </row>
    <row r="17" spans="1:4" ht="20.25" customHeight="1" x14ac:dyDescent="0.2">
      <c r="A17" s="21" t="s">
        <v>32</v>
      </c>
      <c r="B17" s="22" t="s">
        <v>28</v>
      </c>
      <c r="C17" s="15" t="s">
        <v>27</v>
      </c>
      <c r="D17" s="15">
        <v>8600</v>
      </c>
    </row>
    <row r="18" spans="1:4" ht="21.75" customHeight="1" x14ac:dyDescent="0.2">
      <c r="A18" s="23" t="s">
        <v>2</v>
      </c>
      <c r="B18" s="98" t="s">
        <v>33</v>
      </c>
      <c r="C18" s="98"/>
      <c r="D18" s="98"/>
    </row>
    <row r="19" spans="1:4" ht="48" customHeight="1" x14ac:dyDescent="0.2">
      <c r="A19" s="24" t="s">
        <v>7</v>
      </c>
      <c r="B19" s="25" t="s">
        <v>34</v>
      </c>
      <c r="C19" s="26" t="s">
        <v>35</v>
      </c>
      <c r="D19" s="72">
        <f>D20/D21</f>
        <v>0.38602976120971572</v>
      </c>
    </row>
    <row r="20" spans="1:4" ht="35.25" customHeight="1" x14ac:dyDescent="0.2">
      <c r="A20" s="27" t="s">
        <v>3</v>
      </c>
      <c r="B20" s="28" t="s">
        <v>36</v>
      </c>
      <c r="C20" s="29" t="s">
        <v>37</v>
      </c>
      <c r="D20" s="73">
        <f>'[3]ЭЭ на 2022'!$R$29/1000</f>
        <v>478.32727674531975</v>
      </c>
    </row>
    <row r="21" spans="1:4" ht="34.5" customHeight="1" x14ac:dyDescent="0.2">
      <c r="A21" s="21" t="s">
        <v>4</v>
      </c>
      <c r="B21" s="14" t="s">
        <v>38</v>
      </c>
      <c r="C21" s="30" t="s">
        <v>39</v>
      </c>
      <c r="D21" s="74">
        <f>'разд 2'!F10/1000</f>
        <v>1239.0942999999997</v>
      </c>
    </row>
    <row r="22" spans="1:4" ht="15" customHeight="1" x14ac:dyDescent="0.2"/>
    <row r="23" spans="1:4" ht="15" customHeight="1" x14ac:dyDescent="0.2"/>
    <row r="24" spans="1:4" ht="15" customHeight="1" x14ac:dyDescent="0.2"/>
    <row r="25" spans="1:4" ht="15" customHeight="1" x14ac:dyDescent="0.2"/>
    <row r="26" spans="1:4" ht="15" customHeight="1" x14ac:dyDescent="0.2"/>
    <row r="27" spans="1:4" ht="15" customHeight="1" x14ac:dyDescent="0.2"/>
    <row r="28" spans="1:4" ht="15" customHeight="1" x14ac:dyDescent="0.2"/>
  </sheetData>
  <mergeCells count="12">
    <mergeCell ref="A1:D1"/>
    <mergeCell ref="A2:A3"/>
    <mergeCell ref="B2:B3"/>
    <mergeCell ref="C2:C3"/>
    <mergeCell ref="D2:D3"/>
    <mergeCell ref="B18:D18"/>
    <mergeCell ref="D8:D9"/>
    <mergeCell ref="A7:D7"/>
    <mergeCell ref="A8:A9"/>
    <mergeCell ref="B8:B9"/>
    <mergeCell ref="C8:C9"/>
    <mergeCell ref="B11:D11"/>
  </mergeCells>
  <printOptions horizontalCentered="1"/>
  <pageMargins left="1.1811023622047245" right="0.39370078740157483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разд 1</vt:lpstr>
      <vt:lpstr>разд 2</vt:lpstr>
      <vt:lpstr>разд 3</vt:lpstr>
      <vt:lpstr>разд 4,5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Петрова Татьяна Геннадьевна</cp:lastModifiedBy>
  <cp:lastPrinted>2021-12-27T04:35:22Z</cp:lastPrinted>
  <dcterms:created xsi:type="dcterms:W3CDTF">1996-10-08T23:32:33Z</dcterms:created>
  <dcterms:modified xsi:type="dcterms:W3CDTF">2022-02-08T21:57:11Z</dcterms:modified>
</cp:coreProperties>
</file>