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05" windowWidth="12825" windowHeight="12615" activeTab="2"/>
  </bookViews>
  <sheets>
    <sheet name="Раздел 1" sheetId="2" r:id="rId1"/>
    <sheet name="Раздел 2" sheetId="1" r:id="rId2"/>
    <sheet name="Раздел 3,4" sheetId="3" r:id="rId3"/>
    <sheet name="Раздел 5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Titles" localSheetId="1">'Раздел 2'!$2:$6</definedName>
  </definedNames>
  <calcPr calcId="145621"/>
</workbook>
</file>

<file path=xl/calcChain.xml><?xml version="1.0" encoding="utf-8"?>
<calcChain xmlns="http://schemas.openxmlformats.org/spreadsheetml/2006/main">
  <c r="G70" i="3" l="1"/>
  <c r="H70" i="3" l="1"/>
  <c r="R20" i="1" l="1"/>
  <c r="O34" i="1" l="1"/>
  <c r="O33" i="1" s="1"/>
  <c r="O8" i="1"/>
  <c r="F70" i="3" l="1"/>
  <c r="J7" i="1" l="1"/>
  <c r="J12" i="1"/>
  <c r="J16" i="1" s="1"/>
  <c r="K7" i="1"/>
  <c r="K12" i="1" s="1"/>
  <c r="K20" i="1" l="1"/>
  <c r="J20" i="1"/>
  <c r="M20" i="1" l="1"/>
  <c r="J17" i="1"/>
  <c r="J21" i="1" s="1"/>
  <c r="N20" i="1"/>
  <c r="K17" i="1"/>
  <c r="O20" i="1" l="1"/>
  <c r="E70" i="3"/>
  <c r="L20" i="1" l="1"/>
  <c r="I20" i="1"/>
  <c r="F20" i="1"/>
  <c r="H7" i="8" l="1"/>
  <c r="G7" i="8"/>
  <c r="F7" i="8"/>
  <c r="E7" i="8"/>
  <c r="D7" i="8"/>
  <c r="D5" i="8"/>
  <c r="E5" i="8"/>
  <c r="F5" i="8" s="1"/>
  <c r="G5" i="8" s="1"/>
  <c r="H5" i="8" s="1"/>
  <c r="R32" i="1"/>
  <c r="R31" i="1"/>
  <c r="Q30" i="1"/>
  <c r="P30" i="1"/>
  <c r="R29" i="1"/>
  <c r="R28" i="1"/>
  <c r="Q27" i="1"/>
  <c r="P27" i="1"/>
  <c r="R26" i="1"/>
  <c r="R25" i="1"/>
  <c r="Q24" i="1"/>
  <c r="P24" i="1"/>
  <c r="R19" i="1"/>
  <c r="R18" i="1"/>
  <c r="Q17" i="1"/>
  <c r="P17" i="1"/>
  <c r="R8" i="1"/>
  <c r="Q7" i="1"/>
  <c r="Q12" i="1" s="1"/>
  <c r="Q16" i="1" s="1"/>
  <c r="P7" i="1"/>
  <c r="P12" i="1" s="1"/>
  <c r="P16" i="1" s="1"/>
  <c r="O32" i="1"/>
  <c r="O31" i="1"/>
  <c r="O30" i="1" s="1"/>
  <c r="N30" i="1"/>
  <c r="M30" i="1"/>
  <c r="O29" i="1"/>
  <c r="O28" i="1"/>
  <c r="N27" i="1"/>
  <c r="M27" i="1"/>
  <c r="O26" i="1"/>
  <c r="O25" i="1"/>
  <c r="N24" i="1"/>
  <c r="N23" i="1" s="1"/>
  <c r="M24" i="1"/>
  <c r="O19" i="1"/>
  <c r="O18" i="1"/>
  <c r="N17" i="1"/>
  <c r="M17" i="1"/>
  <c r="O7" i="1"/>
  <c r="O12" i="1" s="1"/>
  <c r="N7" i="1"/>
  <c r="N12" i="1" s="1"/>
  <c r="N16" i="1" s="1"/>
  <c r="N21" i="1" s="1"/>
  <c r="M7" i="1"/>
  <c r="M12" i="1" s="1"/>
  <c r="M16" i="1" s="1"/>
  <c r="L32" i="1"/>
  <c r="L31" i="1"/>
  <c r="L30" i="1" s="1"/>
  <c r="K30" i="1"/>
  <c r="J30" i="1"/>
  <c r="L29" i="1"/>
  <c r="L28" i="1"/>
  <c r="K27" i="1"/>
  <c r="J27" i="1"/>
  <c r="L26" i="1"/>
  <c r="L25" i="1"/>
  <c r="K24" i="1"/>
  <c r="J24" i="1"/>
  <c r="J23" i="1" s="1"/>
  <c r="L19" i="1"/>
  <c r="L18" i="1"/>
  <c r="L17" i="1" s="1"/>
  <c r="L8" i="1"/>
  <c r="K16" i="1"/>
  <c r="I32" i="1"/>
  <c r="I31" i="1"/>
  <c r="H30" i="1"/>
  <c r="G30" i="1"/>
  <c r="I29" i="1"/>
  <c r="I28" i="1"/>
  <c r="H27" i="1"/>
  <c r="G27" i="1"/>
  <c r="I26" i="1"/>
  <c r="I25" i="1"/>
  <c r="I24" i="1" s="1"/>
  <c r="H24" i="1"/>
  <c r="G24" i="1"/>
  <c r="I19" i="1"/>
  <c r="I18" i="1"/>
  <c r="H17" i="1"/>
  <c r="G17" i="1"/>
  <c r="I8" i="1"/>
  <c r="I7" i="1" s="1"/>
  <c r="H7" i="1"/>
  <c r="H12" i="1" s="1"/>
  <c r="H16" i="1" s="1"/>
  <c r="H21" i="1" s="1"/>
  <c r="H34" i="1" s="1"/>
  <c r="H33" i="1" s="1"/>
  <c r="G7" i="1"/>
  <c r="G12" i="1" s="1"/>
  <c r="G16" i="1" s="1"/>
  <c r="F32" i="1"/>
  <c r="F31" i="1"/>
  <c r="F30" i="1" s="1"/>
  <c r="E30" i="1"/>
  <c r="D30" i="1"/>
  <c r="F29" i="1"/>
  <c r="F28" i="1"/>
  <c r="F27" i="1" s="1"/>
  <c r="E27" i="1"/>
  <c r="D27" i="1"/>
  <c r="F26" i="1"/>
  <c r="F25" i="1"/>
  <c r="F24" i="1" s="1"/>
  <c r="E24" i="1"/>
  <c r="E23" i="1" s="1"/>
  <c r="D24" i="1"/>
  <c r="F19" i="1"/>
  <c r="F18" i="1"/>
  <c r="E17" i="1"/>
  <c r="D17" i="1"/>
  <c r="F8" i="1"/>
  <c r="F7" i="1" s="1"/>
  <c r="E7" i="1"/>
  <c r="E12" i="1" s="1"/>
  <c r="E16" i="1" s="1"/>
  <c r="D7" i="1"/>
  <c r="D12" i="1" s="1"/>
  <c r="D16" i="1" s="1"/>
  <c r="K6" i="1"/>
  <c r="L6" i="1" s="1"/>
  <c r="M6" i="1" s="1"/>
  <c r="N6" i="1" s="1"/>
  <c r="O6" i="1" s="1"/>
  <c r="P6" i="1" s="1"/>
  <c r="Q6" i="1" s="1"/>
  <c r="R6" i="1" s="1"/>
  <c r="H6" i="1"/>
  <c r="I6" i="1" s="1"/>
  <c r="B62" i="3"/>
  <c r="C62" i="3"/>
  <c r="D62" i="3" s="1"/>
  <c r="B7" i="3"/>
  <c r="C7" i="3" s="1"/>
  <c r="D7" i="3" s="1"/>
  <c r="I27" i="1" l="1"/>
  <c r="Q23" i="1"/>
  <c r="O24" i="1"/>
  <c r="R24" i="1"/>
  <c r="P23" i="1"/>
  <c r="K42" i="1"/>
  <c r="L7" i="1"/>
  <c r="L12" i="1" s="1"/>
  <c r="L16" i="1" s="1"/>
  <c r="L21" i="1" s="1"/>
  <c r="D23" i="1"/>
  <c r="G21" i="1"/>
  <c r="G34" i="1" s="1"/>
  <c r="I34" i="1" s="1"/>
  <c r="I33" i="1" s="1"/>
  <c r="O27" i="1"/>
  <c r="O23" i="1" s="1"/>
  <c r="R7" i="1"/>
  <c r="R12" i="1" s="1"/>
  <c r="R16" i="1" s="1"/>
  <c r="R30" i="1"/>
  <c r="L27" i="1"/>
  <c r="G23" i="1"/>
  <c r="H23" i="1"/>
  <c r="H22" i="1" s="1"/>
  <c r="M23" i="1"/>
  <c r="R27" i="1"/>
  <c r="G33" i="1"/>
  <c r="P21" i="1"/>
  <c r="Q21" i="1"/>
  <c r="M21" i="1"/>
  <c r="N33" i="1"/>
  <c r="N22" i="1" s="1"/>
  <c r="N41" i="1" s="1"/>
  <c r="K21" i="1"/>
  <c r="K33" i="1" s="1"/>
  <c r="O16" i="1"/>
  <c r="I12" i="1"/>
  <c r="E21" i="1"/>
  <c r="E34" i="1" s="1"/>
  <c r="D21" i="1"/>
  <c r="D34" i="1" s="1"/>
  <c r="F12" i="1"/>
  <c r="F16" i="1" s="1"/>
  <c r="F17" i="1"/>
  <c r="I30" i="1"/>
  <c r="F23" i="1"/>
  <c r="L24" i="1"/>
  <c r="K23" i="1"/>
  <c r="I23" i="1"/>
  <c r="I17" i="1"/>
  <c r="O17" i="1"/>
  <c r="R17" i="1"/>
  <c r="R23" i="1" l="1"/>
  <c r="G22" i="1"/>
  <c r="K22" i="1"/>
  <c r="L23" i="1"/>
  <c r="Q33" i="1"/>
  <c r="Q22" i="1" s="1"/>
  <c r="Q41" i="1" s="1"/>
  <c r="R21" i="1"/>
  <c r="O21" i="1"/>
  <c r="I22" i="1"/>
  <c r="I16" i="1"/>
  <c r="I21" i="1" s="1"/>
  <c r="L34" i="1"/>
  <c r="J33" i="1"/>
  <c r="J22" i="1" s="1"/>
  <c r="M33" i="1"/>
  <c r="M22" i="1" s="1"/>
  <c r="M41" i="1" s="1"/>
  <c r="D33" i="1"/>
  <c r="D22" i="1" s="1"/>
  <c r="F34" i="1"/>
  <c r="F33" i="1" s="1"/>
  <c r="F22" i="1" s="1"/>
  <c r="P33" i="1"/>
  <c r="P22" i="1" s="1"/>
  <c r="P41" i="1" s="1"/>
  <c r="R34" i="1"/>
  <c r="E33" i="1"/>
  <c r="E22" i="1" s="1"/>
  <c r="O22" i="1"/>
  <c r="O41" i="1" s="1"/>
  <c r="F21" i="1"/>
  <c r="L33" i="1" l="1"/>
  <c r="K43" i="1"/>
  <c r="L22" i="1"/>
  <c r="R33" i="1"/>
  <c r="R22" i="1" s="1"/>
  <c r="R41" i="1"/>
  <c r="D70" i="3"/>
</calcChain>
</file>

<file path=xl/sharedStrings.xml><?xml version="1.0" encoding="utf-8"?>
<sst xmlns="http://schemas.openxmlformats.org/spreadsheetml/2006/main" count="231" uniqueCount="107">
  <si>
    <t>Наименование</t>
  </si>
  <si>
    <t>Единица измерения</t>
  </si>
  <si>
    <t>Объем воды из источников водоснабжения:</t>
  </si>
  <si>
    <t>из подземных источников</t>
  </si>
  <si>
    <t>Объем питьевой воды, поданной в сеть</t>
  </si>
  <si>
    <t>Потери воды</t>
  </si>
  <si>
    <t>Потребление на собственные нужды</t>
  </si>
  <si>
    <t>Объем воды, отпускаемой новым абонентам</t>
  </si>
  <si>
    <t>Темп изменения потребления воды</t>
  </si>
  <si>
    <t>%</t>
  </si>
  <si>
    <t>№
п/п</t>
  </si>
  <si>
    <t>1.1</t>
  </si>
  <si>
    <t>1.2</t>
  </si>
  <si>
    <t>2.1</t>
  </si>
  <si>
    <t>2.2</t>
  </si>
  <si>
    <t>5.1</t>
  </si>
  <si>
    <t>5.2</t>
  </si>
  <si>
    <t>6.1.1</t>
  </si>
  <si>
    <t>7.3</t>
  </si>
  <si>
    <t>8.1</t>
  </si>
  <si>
    <t>год</t>
  </si>
  <si>
    <t>1 полугодие</t>
  </si>
  <si>
    <t>2 полугодие</t>
  </si>
  <si>
    <t>куб.м</t>
  </si>
  <si>
    <t xml:space="preserve">  из поверхностных источников</t>
  </si>
  <si>
    <t>Объем воды от других операторов (покупка воды)</t>
  </si>
  <si>
    <t>4.</t>
  </si>
  <si>
    <t>5.</t>
  </si>
  <si>
    <t xml:space="preserve">  потери воды из водопроводной сети</t>
  </si>
  <si>
    <t xml:space="preserve">  неучтенные расходы воды</t>
  </si>
  <si>
    <t>6.</t>
  </si>
  <si>
    <t xml:space="preserve">  на прочие производственные нужды</t>
  </si>
  <si>
    <t>6.1.</t>
  </si>
  <si>
    <t xml:space="preserve">          - по приборам учета</t>
  </si>
  <si>
    <t xml:space="preserve">          - по нормативам </t>
  </si>
  <si>
    <t xml:space="preserve">          - расчетными способами</t>
  </si>
  <si>
    <t>в т.ч. населению:</t>
  </si>
  <si>
    <t xml:space="preserve">  городскому</t>
  </si>
  <si>
    <t xml:space="preserve"> сельскому</t>
  </si>
  <si>
    <t>бюджетным потребителям:</t>
  </si>
  <si>
    <t>прочим потребителям</t>
  </si>
  <si>
    <t xml:space="preserve">        - расчетными способами</t>
  </si>
  <si>
    <t>1.</t>
  </si>
  <si>
    <t>2.</t>
  </si>
  <si>
    <t>3.</t>
  </si>
  <si>
    <t>7.</t>
  </si>
  <si>
    <t>7.1.</t>
  </si>
  <si>
    <t>7.2.</t>
  </si>
  <si>
    <t>7.4</t>
  </si>
  <si>
    <t>8.2</t>
  </si>
  <si>
    <t>8.</t>
  </si>
  <si>
    <t>9.</t>
  </si>
  <si>
    <t>10.</t>
  </si>
  <si>
    <t>ПРОИЗВОДСТВЕННАЯ ПРОГРАММА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</si>
  <si>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</si>
  <si>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</si>
  <si>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</si>
  <si>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</si>
  <si>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</si>
  <si>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</si>
  <si>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ЧАО, г. Анадырь, ул. Отке, 4</t>
  </si>
  <si>
    <t>№ п/п</t>
  </si>
  <si>
    <t>Наименование мероприятий</t>
  </si>
  <si>
    <t>Срок реализации мероприятия, мес</t>
  </si>
  <si>
    <t>Финансовые потребности на реализацию мероприятия, тыс.руб.</t>
  </si>
  <si>
    <t>Мероприятия по текущиму ремонту</t>
  </si>
  <si>
    <t>…</t>
  </si>
  <si>
    <t>Мероприятия по капитальному ремонту</t>
  </si>
  <si>
    <t>Итого:</t>
  </si>
  <si>
    <t>Наименование показателя</t>
  </si>
  <si>
    <t>в т.ч. межцеховый оборот:</t>
  </si>
  <si>
    <t>Полезный отпуск технической воды, всего</t>
  </si>
  <si>
    <t>Отпуск технической воды, всего</t>
  </si>
  <si>
    <t>Увеличение отпуска технической воды в связи с подключением абонентов</t>
  </si>
  <si>
    <t>Снижение отпуска технической воды в связи с прекращением водоснабжения</t>
  </si>
  <si>
    <t>Изменение объема отпуска технической воды в связи с изменением нормативов потребления и установкой приборов учета</t>
  </si>
  <si>
    <t>2019 год</t>
  </si>
  <si>
    <t>2020 год</t>
  </si>
  <si>
    <t>2021 год</t>
  </si>
  <si>
    <t>2022 год</t>
  </si>
  <si>
    <t>2023 год</t>
  </si>
  <si>
    <t>Раздел 2. Баланс водоснабжения (техническая вода)</t>
  </si>
  <si>
    <t>Показатели прозводственной деятельности</t>
  </si>
  <si>
    <r>
      <t xml:space="preserve">Раздел 3. Перечень плановых мероприятий по ремонту объектов централизованной системы </t>
    </r>
    <r>
      <rPr>
        <b/>
        <sz val="12"/>
        <rFont val="Times New Roman"/>
        <family val="1"/>
        <charset val="204"/>
      </rPr>
      <t>холодного водоснабжения, мероприятий, направленных на улучшение качества технической воды, мероприятий по энергосбережению и повышению энергетической эффективности, в том числе по снижению потерь воды при транспортировке</t>
    </r>
  </si>
  <si>
    <r>
      <t>3.1. План мероприятий по ремонту объектов централизованной систе</t>
    </r>
    <r>
      <rPr>
        <b/>
        <sz val="10"/>
        <rFont val="Times New Roman"/>
        <family val="1"/>
        <charset val="204"/>
      </rPr>
      <t>мы холодного водоснабжения</t>
    </r>
  </si>
  <si>
    <t>3.2. План мероприятий по энергосбережению и повышению энергетической эффективности, в том числе по снижению потерь воды при транспортировке</t>
  </si>
  <si>
    <t>Раздел 4. Объем финансовых потребностей, необходимых для реализации производственной программы</t>
  </si>
  <si>
    <t>№              п/п</t>
  </si>
  <si>
    <t>Величина показателя</t>
  </si>
  <si>
    <t>Значение показателя</t>
  </si>
  <si>
    <t>I</t>
  </si>
  <si>
    <t>1</t>
  </si>
  <si>
    <t>ед.</t>
  </si>
  <si>
    <t>Показатели надежности и бесперебойности водоснабжения</t>
  </si>
  <si>
    <t>показатель надежности и бесперебойности централизованной системы холодного водоснабжения</t>
  </si>
  <si>
    <t>ед./км</t>
  </si>
  <si>
    <t>количество перерывов в подаче воды, зафиксированных в определенных договором холодного водоснабжения, единым договором водоснабжения и водоотведения или договором транспортировки холодной воды местах исполнения обязательств организации, осуществляющей холодное водоснабжение по подаче холодной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 и (или) водоотведение (без плановых ремонтов)</t>
  </si>
  <si>
    <t>протяженность водопроводной сети</t>
  </si>
  <si>
    <t>км</t>
  </si>
  <si>
    <t>Раздел 5. Плановые показатели надежности, качества, энергетической эффективности объектов централизованных систем холодного водоснабжения</t>
  </si>
  <si>
    <t>в сфере холодного водоснабжения (техническая вода) на 2019-2023 годы</t>
  </si>
  <si>
    <t xml:space="preserve">689000,Чукотский автономный округ, г.Анадырь, ул.Рультытегина, д.35а </t>
  </si>
  <si>
    <t>ПЛАН</t>
  </si>
  <si>
    <t>тыс. рублей</t>
  </si>
  <si>
    <t>проверка</t>
  </si>
  <si>
    <t>АО "Чукотэнерго" (филиал Анадырская ТЭЦ)</t>
  </si>
  <si>
    <t>Объем финансовых потребностей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</si>
</sst>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"/>
    <numFmt numFmtId="168" formatCode="#,##0.00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i/>
      <sz val="12"/>
      <color indexed="6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4"/>
      <color indexed="62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12" fillId="0" borderId="0"/>
  </cellStyleXfs>
  <cellXfs count="16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left" vertical="center" wrapText="1" indent="3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1"/>
    </xf>
    <xf numFmtId="0" fontId="11" fillId="0" borderId="0" xfId="3" applyFont="1"/>
    <xf numFmtId="0" fontId="13" fillId="0" borderId="0" xfId="3" applyFont="1"/>
    <xf numFmtId="0" fontId="11" fillId="0" borderId="1" xfId="3" applyFont="1" applyBorder="1" applyAlignment="1">
      <alignment horizontal="left" vertical="center" wrapText="1"/>
    </xf>
    <xf numFmtId="0" fontId="15" fillId="0" borderId="1" xfId="1" applyFont="1" applyBorder="1" applyAlignment="1">
      <alignment horizontal="center" vertical="center" wrapText="1"/>
    </xf>
    <xf numFmtId="0" fontId="11" fillId="0" borderId="0" xfId="3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/>
    </xf>
    <xf numFmtId="0" fontId="16" fillId="0" borderId="0" xfId="3" applyFont="1"/>
    <xf numFmtId="0" fontId="15" fillId="0" borderId="0" xfId="1" applyFont="1" applyBorder="1" applyAlignment="1">
      <alignment horizontal="left"/>
    </xf>
    <xf numFmtId="0" fontId="16" fillId="0" borderId="0" xfId="3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/>
    <xf numFmtId="0" fontId="2" fillId="0" borderId="1" xfId="1" applyFont="1" applyBorder="1" applyAlignment="1">
      <alignment vertical="center"/>
    </xf>
    <xf numFmtId="49" fontId="2" fillId="0" borderId="1" xfId="1" applyNumberFormat="1" applyFont="1" applyBorder="1" applyAlignment="1">
      <alignment vertic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0" xfId="1" applyFont="1" applyBorder="1" applyAlignment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0" fontId="2" fillId="0" borderId="2" xfId="1" applyFont="1" applyBorder="1" applyAlignment="1">
      <alignment vertical="top" wrapText="1"/>
    </xf>
    <xf numFmtId="0" fontId="2" fillId="0" borderId="1" xfId="1" applyFont="1" applyBorder="1" applyAlignment="1">
      <alignment vertical="top"/>
    </xf>
    <xf numFmtId="0" fontId="2" fillId="0" borderId="2" xfId="1" applyFont="1" applyBorder="1" applyAlignment="1">
      <alignment vertical="top"/>
    </xf>
    <xf numFmtId="0" fontId="2" fillId="0" borderId="2" xfId="1" applyFont="1" applyBorder="1" applyAlignment="1">
      <alignment wrapText="1"/>
    </xf>
    <xf numFmtId="0" fontId="8" fillId="0" borderId="0" xfId="0" applyFont="1"/>
    <xf numFmtId="0" fontId="17" fillId="0" borderId="0" xfId="0" applyFont="1" applyAlignment="1">
      <alignment vertical="top"/>
    </xf>
    <xf numFmtId="0" fontId="1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 shrinkToFit="1"/>
    </xf>
    <xf numFmtId="164" fontId="11" fillId="0" borderId="1" xfId="0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vertical="center"/>
    </xf>
    <xf numFmtId="0" fontId="2" fillId="0" borderId="13" xfId="1" applyFont="1" applyBorder="1" applyAlignment="1">
      <alignment vertical="top" wrapText="1"/>
    </xf>
    <xf numFmtId="0" fontId="20" fillId="0" borderId="0" xfId="0" applyFont="1"/>
    <xf numFmtId="0" fontId="12" fillId="0" borderId="0" xfId="0" applyFont="1"/>
    <xf numFmtId="0" fontId="11" fillId="0" borderId="7" xfId="0" applyFont="1" applyBorder="1" applyAlignment="1">
      <alignment horizontal="center" vertical="center" wrapText="1"/>
    </xf>
    <xf numFmtId="2" fontId="11" fillId="0" borderId="14" xfId="2" applyNumberFormat="1" applyFont="1" applyBorder="1" applyAlignment="1">
      <alignment horizontal="center" vertical="center" wrapText="1"/>
    </xf>
    <xf numFmtId="2" fontId="11" fillId="0" borderId="15" xfId="2" applyNumberFormat="1" applyFont="1" applyBorder="1" applyAlignment="1">
      <alignment horizontal="center" vertical="center" wrapText="1"/>
    </xf>
    <xf numFmtId="2" fontId="11" fillId="0" borderId="16" xfId="2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1" fontId="15" fillId="0" borderId="18" xfId="0" applyNumberFormat="1" applyFont="1" applyBorder="1" applyAlignment="1">
      <alignment horizontal="center" vertical="center"/>
    </xf>
    <xf numFmtId="1" fontId="15" fillId="0" borderId="19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1" fillId="0" borderId="11" xfId="2" applyFont="1" applyBorder="1" applyAlignment="1">
      <alignment horizontal="justify" vertical="top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2" applyFont="1" applyBorder="1" applyAlignment="1">
      <alignment horizontal="justify" vertical="top" wrapText="1"/>
    </xf>
    <xf numFmtId="0" fontId="11" fillId="0" borderId="17" xfId="0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0" fontId="11" fillId="0" borderId="24" xfId="2" applyFont="1" applyBorder="1" applyAlignment="1">
      <alignment horizontal="justify" vertical="top" wrapText="1"/>
    </xf>
    <xf numFmtId="0" fontId="11" fillId="0" borderId="23" xfId="0" applyFont="1" applyBorder="1" applyAlignment="1">
      <alignment horizontal="center" vertical="center" wrapText="1"/>
    </xf>
    <xf numFmtId="165" fontId="15" fillId="0" borderId="25" xfId="0" applyNumberFormat="1" applyFont="1" applyBorder="1" applyAlignment="1">
      <alignment horizontal="center" vertical="center"/>
    </xf>
    <xf numFmtId="165" fontId="15" fillId="0" borderId="26" xfId="0" applyNumberFormat="1" applyFont="1" applyBorder="1" applyAlignment="1">
      <alignment horizontal="center" vertical="center"/>
    </xf>
    <xf numFmtId="165" fontId="15" fillId="0" borderId="27" xfId="0" applyNumberFormat="1" applyFont="1" applyBorder="1" applyAlignment="1">
      <alignment horizontal="center" vertical="center"/>
    </xf>
    <xf numFmtId="0" fontId="15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/>
    <xf numFmtId="0" fontId="11" fillId="2" borderId="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166" fontId="23" fillId="2" borderId="1" xfId="1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165" fontId="2" fillId="0" borderId="0" xfId="0" applyNumberFormat="1" applyFont="1"/>
    <xf numFmtId="166" fontId="3" fillId="0" borderId="1" xfId="0" applyNumberFormat="1" applyFont="1" applyFill="1" applyBorder="1" applyAlignment="1">
      <alignment horizontal="center"/>
    </xf>
    <xf numFmtId="168" fontId="5" fillId="2" borderId="1" xfId="1" applyNumberFormat="1" applyFont="1" applyFill="1" applyBorder="1" applyAlignment="1">
      <alignment horizontal="center" vertical="center" wrapText="1"/>
    </xf>
    <xf numFmtId="168" fontId="23" fillId="2" borderId="1" xfId="1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4" fontId="0" fillId="0" borderId="0" xfId="0" applyNumberFormat="1"/>
    <xf numFmtId="2" fontId="2" fillId="0" borderId="0" xfId="0" applyNumberFormat="1" applyFont="1" applyBorder="1"/>
    <xf numFmtId="0" fontId="2" fillId="0" borderId="0" xfId="0" applyFont="1" applyBorder="1"/>
    <xf numFmtId="0" fontId="0" fillId="0" borderId="0" xfId="0" applyFill="1"/>
    <xf numFmtId="0" fontId="6" fillId="0" borderId="4" xfId="1" applyFont="1" applyBorder="1" applyAlignment="1">
      <alignment horizontal="left" vertical="center" wrapText="1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 wrapText="1"/>
    </xf>
    <xf numFmtId="0" fontId="14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3" fillId="2" borderId="5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5" fillId="0" borderId="2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3" fontId="2" fillId="0" borderId="11" xfId="1" applyNumberFormat="1" applyFont="1" applyBorder="1" applyAlignment="1">
      <alignment horizontal="center" vertical="center"/>
    </xf>
    <xf numFmtId="3" fontId="2" fillId="0" borderId="12" xfId="1" applyNumberFormat="1" applyFont="1" applyBorder="1" applyAlignment="1">
      <alignment horizontal="center" vertical="center"/>
    </xf>
    <xf numFmtId="3" fontId="2" fillId="0" borderId="9" xfId="1" applyNumberFormat="1" applyFont="1" applyBorder="1" applyAlignment="1">
      <alignment horizontal="center" vertical="center"/>
    </xf>
    <xf numFmtId="3" fontId="2" fillId="0" borderId="2" xfId="1" applyNumberFormat="1" applyFont="1" applyBorder="1" applyAlignment="1">
      <alignment horizontal="center" vertical="center"/>
    </xf>
    <xf numFmtId="3" fontId="2" fillId="0" borderId="5" xfId="1" applyNumberFormat="1" applyFont="1" applyBorder="1" applyAlignment="1">
      <alignment horizontal="center" vertical="center"/>
    </xf>
    <xf numFmtId="3" fontId="2" fillId="0" borderId="3" xfId="1" applyNumberFormat="1" applyFont="1" applyBorder="1" applyAlignment="1">
      <alignment horizontal="center" vertical="center"/>
    </xf>
    <xf numFmtId="0" fontId="10" fillId="0" borderId="4" xfId="1" applyFont="1" applyBorder="1" applyAlignment="1">
      <alignment horizontal="left" wrapText="1"/>
    </xf>
    <xf numFmtId="0" fontId="15" fillId="0" borderId="9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left" vertical="center" wrapText="1"/>
    </xf>
    <xf numFmtId="0" fontId="21" fillId="0" borderId="0" xfId="0" applyNumberFormat="1" applyFont="1" applyBorder="1" applyAlignment="1">
      <alignment horizontal="left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17" fillId="0" borderId="2" xfId="1" applyFont="1" applyBorder="1" applyAlignment="1">
      <alignment horizontal="center"/>
    </xf>
    <xf numFmtId="0" fontId="17" fillId="0" borderId="5" xfId="1" applyFont="1" applyBorder="1" applyAlignment="1">
      <alignment horizontal="center"/>
    </xf>
    <xf numFmtId="0" fontId="17" fillId="0" borderId="3" xfId="1" applyFont="1" applyBorder="1" applyAlignment="1">
      <alignment horizontal="center"/>
    </xf>
    <xf numFmtId="0" fontId="18" fillId="0" borderId="0" xfId="0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/>
    <xf numFmtId="0" fontId="21" fillId="0" borderId="2" xfId="0" applyNumberFormat="1" applyFont="1" applyBorder="1" applyAlignment="1">
      <alignment horizontal="center" vertical="center" wrapText="1"/>
    </xf>
    <xf numFmtId="0" fontId="21" fillId="0" borderId="5" xfId="0" applyNumberFormat="1" applyFont="1" applyBorder="1" applyAlignment="1">
      <alignment horizontal="center" vertical="center" wrapText="1"/>
    </xf>
    <xf numFmtId="0" fontId="21" fillId="0" borderId="3" xfId="0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21" fillId="0" borderId="4" xfId="0" applyNumberFormat="1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10" fillId="0" borderId="4" xfId="1" applyFont="1" applyBorder="1" applyAlignment="1">
      <alignment horizontal="left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/>
    </xf>
  </cellXfs>
  <cellStyles count="4">
    <cellStyle name="Обычный" xfId="0" builtinId="0"/>
    <cellStyle name="Обычный 2_ООО Тепловая компания (печора)" xfId="1"/>
    <cellStyle name="Обычный 5" xfId="2"/>
    <cellStyle name="Обычный_PP_PitWater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%20&#1056;&#1054;/&#1055;&#1055;%20&#1040;&#1058;&#1069;&#1062;%20&#1042;&#1057;%202019-2023%20&#1086;&#1088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58;&#1069;&#1062;%20&#1042;&#1057;%202019-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58;&#1069;&#1062;%20&#1042;&#1057;%202020%20&#1082;&#1086;&#1088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58;&#1069;&#1062;%20&#1042;&#1057;%202021%20&#1082;&#1086;&#1088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2%20&#1075;&#1086;&#1076;/&#1042;&#1057;%20&#1040;&#1058;&#1069;&#1062;/&#1040;&#1058;&#1069;&#1062;%20&#1042;&#1057;%202022%20&#1082;&#1086;&#1088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58;&#1069;&#1062;%20&#1042;&#1057;%202023%20&#1082;&#1086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"/>
      <sheetName val="Раздел 3,4"/>
      <sheetName val="Раздел 5"/>
    </sheetNames>
    <sheetDataSet>
      <sheetData sheetId="0"/>
      <sheetData sheetId="1">
        <row r="20">
          <cell r="J20">
            <v>158283</v>
          </cell>
          <cell r="K20">
            <v>151717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 парам"/>
      <sheetName val="индекс"/>
      <sheetName val="расчет "/>
      <sheetName val="формула"/>
    </sheetNames>
    <sheetDataSet>
      <sheetData sheetId="0"/>
      <sheetData sheetId="1"/>
      <sheetData sheetId="2">
        <row r="127">
          <cell r="M127">
            <v>22339.150554384567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 парам"/>
      <sheetName val="индекс"/>
      <sheetName val="Анадырь"/>
      <sheetName val="формула"/>
    </sheetNames>
    <sheetDataSet>
      <sheetData sheetId="0"/>
      <sheetData sheetId="1"/>
      <sheetData sheetId="2">
        <row r="127">
          <cell r="M127">
            <v>22429.703549518825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 парам"/>
      <sheetName val="индекс"/>
      <sheetName val="Анадырь"/>
      <sheetName val="формула"/>
      <sheetName val="недополуч доход"/>
      <sheetName val="неучтенка"/>
    </sheetNames>
    <sheetDataSet>
      <sheetData sheetId="0" refreshError="1"/>
      <sheetData sheetId="1" refreshError="1"/>
      <sheetData sheetId="2">
        <row r="145">
          <cell r="T145">
            <v>24868.151449784324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 парам"/>
      <sheetName val="индекс"/>
      <sheetName val="Анадырь"/>
      <sheetName val="формула"/>
      <sheetName val="неучтенка 2020"/>
    </sheetNames>
    <sheetDataSet>
      <sheetData sheetId="0"/>
      <sheetData sheetId="1"/>
      <sheetData sheetId="2">
        <row r="127">
          <cell r="M127">
            <v>27327.087385086212</v>
          </cell>
        </row>
      </sheetData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 парам"/>
      <sheetName val="индекс"/>
      <sheetName val="формула"/>
      <sheetName val="Анадырь"/>
    </sheetNames>
    <sheetDataSet>
      <sheetData sheetId="0"/>
      <sheetData sheetId="1"/>
      <sheetData sheetId="2"/>
      <sheetData sheetId="3">
        <row r="132">
          <cell r="M132">
            <v>33902.897691174403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C27"/>
  <sheetViews>
    <sheetView workbookViewId="0">
      <selection activeCell="A33" sqref="A33"/>
    </sheetView>
  </sheetViews>
  <sheetFormatPr defaultColWidth="9.140625" defaultRowHeight="15.75" x14ac:dyDescent="0.25"/>
  <cols>
    <col min="1" max="1" width="44.5703125" style="15" customWidth="1"/>
    <col min="2" max="2" width="66.28515625" style="15" customWidth="1"/>
    <col min="3" max="3" width="7" style="15" customWidth="1"/>
    <col min="4" max="4" width="6.7109375" style="15" customWidth="1"/>
    <col min="5" max="16384" width="9.140625" style="15"/>
  </cols>
  <sheetData>
    <row r="1" spans="1:2" s="16" customFormat="1" ht="18.75" x14ac:dyDescent="0.3">
      <c r="A1" s="99" t="s">
        <v>53</v>
      </c>
      <c r="B1" s="99"/>
    </row>
    <row r="2" spans="1:2" s="16" customFormat="1" ht="18.75" x14ac:dyDescent="0.3">
      <c r="A2" s="100" t="s">
        <v>100</v>
      </c>
      <c r="B2" s="100"/>
    </row>
    <row r="3" spans="1:2" s="16" customFormat="1" ht="19.5" customHeight="1" x14ac:dyDescent="0.3">
      <c r="A3" s="101"/>
      <c r="B3" s="102"/>
    </row>
    <row r="4" spans="1:2" s="16" customFormat="1" ht="28.5" customHeight="1" x14ac:dyDescent="0.3">
      <c r="A4" s="98" t="s">
        <v>54</v>
      </c>
      <c r="B4" s="98"/>
    </row>
    <row r="5" spans="1:2" ht="27" customHeight="1" x14ac:dyDescent="0.25">
      <c r="A5" s="17" t="s">
        <v>55</v>
      </c>
      <c r="B5" s="74" t="s">
        <v>105</v>
      </c>
    </row>
    <row r="6" spans="1:2" ht="33.75" customHeight="1" x14ac:dyDescent="0.25">
      <c r="A6" s="17" t="s">
        <v>56</v>
      </c>
      <c r="B6" s="75" t="s">
        <v>101</v>
      </c>
    </row>
    <row r="7" spans="1:2" ht="38.25" customHeight="1" x14ac:dyDescent="0.25">
      <c r="A7" s="17" t="s">
        <v>57</v>
      </c>
      <c r="B7" s="75" t="s">
        <v>58</v>
      </c>
    </row>
    <row r="8" spans="1:2" ht="27.75" customHeight="1" x14ac:dyDescent="0.25">
      <c r="A8" s="17" t="s">
        <v>59</v>
      </c>
      <c r="B8" s="74" t="s">
        <v>60</v>
      </c>
    </row>
    <row r="9" spans="1:2" s="21" customFormat="1" ht="21.75" customHeight="1" x14ac:dyDescent="0.25">
      <c r="A9" s="19"/>
      <c r="B9" s="20"/>
    </row>
    <row r="10" spans="1:2" ht="16.5" customHeight="1" x14ac:dyDescent="0.25"/>
    <row r="20" spans="1:3" x14ac:dyDescent="0.25">
      <c r="C20" s="22"/>
    </row>
    <row r="22" spans="1:3" x14ac:dyDescent="0.25">
      <c r="C22" s="23"/>
    </row>
    <row r="25" spans="1:3" s="21" customFormat="1" x14ac:dyDescent="0.25">
      <c r="A25" s="15"/>
      <c r="B25" s="15"/>
      <c r="C25" s="15"/>
    </row>
    <row r="26" spans="1:3" ht="15" customHeight="1" x14ac:dyDescent="0.25"/>
    <row r="27" spans="1:3" ht="31.5" customHeight="1" x14ac:dyDescent="0.25"/>
  </sheetData>
  <mergeCells count="4">
    <mergeCell ref="A4:B4"/>
    <mergeCell ref="A1:B1"/>
    <mergeCell ref="A2:B2"/>
    <mergeCell ref="A3:B3"/>
  </mergeCells>
  <phoneticPr fontId="4" type="noConversion"/>
  <printOptions horizontalCentered="1"/>
  <pageMargins left="1.1811023622047245" right="0.39370078740157483" top="0.39370078740157483" bottom="0.39370078740157483" header="0" footer="0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U57"/>
  <sheetViews>
    <sheetView zoomScale="85" zoomScaleNormal="85" workbookViewId="0">
      <pane xSplit="3" ySplit="6" topLeftCell="D7" activePane="bottomRight" state="frozen"/>
      <selection activeCell="D35" sqref="D35"/>
      <selection pane="topRight" activeCell="D35" sqref="D35"/>
      <selection pane="bottomLeft" activeCell="D35" sqref="D35"/>
      <selection pane="bottomRight" activeCell="U33" sqref="U33"/>
    </sheetView>
  </sheetViews>
  <sheetFormatPr defaultColWidth="9.140625" defaultRowHeight="12.75" x14ac:dyDescent="0.2"/>
  <cols>
    <col min="1" max="1" width="6.7109375" style="1" customWidth="1"/>
    <col min="2" max="2" width="46.28515625" style="1" customWidth="1"/>
    <col min="3" max="3" width="12.140625" style="1" customWidth="1"/>
    <col min="4" max="4" width="13.28515625" style="1" customWidth="1"/>
    <col min="5" max="5" width="12.28515625" style="1" customWidth="1"/>
    <col min="6" max="6" width="13.5703125" style="1" customWidth="1"/>
    <col min="7" max="7" width="12" style="1" customWidth="1"/>
    <col min="8" max="9" width="12.5703125" style="1" customWidth="1"/>
    <col min="10" max="10" width="12.7109375" style="1" customWidth="1"/>
    <col min="11" max="12" width="12.42578125" style="1" customWidth="1"/>
    <col min="13" max="14" width="13.5703125" style="1" customWidth="1"/>
    <col min="15" max="15" width="14.85546875" style="1" customWidth="1"/>
    <col min="16" max="17" width="14" style="1" hidden="1" customWidth="1"/>
    <col min="18" max="18" width="15.7109375" style="1" customWidth="1"/>
    <col min="19" max="19" width="9.140625" style="1"/>
    <col min="20" max="20" width="12.85546875" style="1" customWidth="1"/>
    <col min="21" max="21" width="13.140625" style="1" customWidth="1"/>
    <col min="22" max="22" width="11.28515625" style="1" bestFit="1" customWidth="1"/>
    <col min="23" max="23" width="9.140625" style="1"/>
    <col min="24" max="24" width="10" style="1" bestFit="1" customWidth="1"/>
    <col min="25" max="25" width="12.85546875" style="1" customWidth="1"/>
    <col min="26" max="16384" width="9.140625" style="1"/>
  </cols>
  <sheetData>
    <row r="1" spans="1:18" s="5" customFormat="1" ht="30.75" customHeight="1" x14ac:dyDescent="0.3">
      <c r="A1" s="108" t="s">
        <v>81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8" s="38" customFormat="1" ht="15" customHeight="1" x14ac:dyDescent="0.2">
      <c r="A2" s="105" t="s">
        <v>10</v>
      </c>
      <c r="B2" s="105" t="s">
        <v>0</v>
      </c>
      <c r="C2" s="105" t="s">
        <v>1</v>
      </c>
      <c r="D2" s="109" t="s">
        <v>82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1"/>
    </row>
    <row r="3" spans="1:18" s="38" customFormat="1" ht="15" customHeight="1" x14ac:dyDescent="0.25">
      <c r="A3" s="106"/>
      <c r="B3" s="106"/>
      <c r="C3" s="106"/>
      <c r="D3" s="112" t="s">
        <v>102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4"/>
    </row>
    <row r="4" spans="1:18" s="38" customFormat="1" ht="19.5" customHeight="1" x14ac:dyDescent="0.2">
      <c r="A4" s="106"/>
      <c r="B4" s="106"/>
      <c r="C4" s="106"/>
      <c r="D4" s="115" t="s">
        <v>76</v>
      </c>
      <c r="E4" s="116"/>
      <c r="F4" s="117"/>
      <c r="G4" s="103" t="s">
        <v>77</v>
      </c>
      <c r="H4" s="103"/>
      <c r="I4" s="104"/>
      <c r="J4" s="103" t="s">
        <v>78</v>
      </c>
      <c r="K4" s="103"/>
      <c r="L4" s="104"/>
      <c r="M4" s="103" t="s">
        <v>79</v>
      </c>
      <c r="N4" s="103"/>
      <c r="O4" s="104"/>
      <c r="P4" s="103" t="s">
        <v>80</v>
      </c>
      <c r="Q4" s="103"/>
      <c r="R4" s="104"/>
    </row>
    <row r="5" spans="1:18" s="38" customFormat="1" ht="19.5" customHeight="1" x14ac:dyDescent="0.2">
      <c r="A5" s="107"/>
      <c r="B5" s="107"/>
      <c r="C5" s="107"/>
      <c r="D5" s="43" t="s">
        <v>21</v>
      </c>
      <c r="E5" s="43" t="s">
        <v>22</v>
      </c>
      <c r="F5" s="43" t="s">
        <v>20</v>
      </c>
      <c r="G5" s="43" t="s">
        <v>21</v>
      </c>
      <c r="H5" s="43" t="s">
        <v>22</v>
      </c>
      <c r="I5" s="43" t="s">
        <v>20</v>
      </c>
      <c r="J5" s="43" t="s">
        <v>21</v>
      </c>
      <c r="K5" s="43" t="s">
        <v>22</v>
      </c>
      <c r="L5" s="43" t="s">
        <v>20</v>
      </c>
      <c r="M5" s="43" t="s">
        <v>21</v>
      </c>
      <c r="N5" s="43" t="s">
        <v>22</v>
      </c>
      <c r="O5" s="43" t="s">
        <v>20</v>
      </c>
      <c r="P5" s="43" t="s">
        <v>21</v>
      </c>
      <c r="Q5" s="43" t="s">
        <v>22</v>
      </c>
      <c r="R5" s="43" t="s">
        <v>20</v>
      </c>
    </row>
    <row r="6" spans="1:18" s="2" customFormat="1" ht="15" x14ac:dyDescent="0.2">
      <c r="A6" s="4">
        <v>1</v>
      </c>
      <c r="B6" s="4">
        <v>2</v>
      </c>
      <c r="C6" s="3">
        <v>3</v>
      </c>
      <c r="D6" s="43">
        <v>4</v>
      </c>
      <c r="E6" s="43">
        <v>5</v>
      </c>
      <c r="F6" s="43">
        <v>6</v>
      </c>
      <c r="G6" s="43">
        <v>7</v>
      </c>
      <c r="H6" s="43">
        <f>G6+1</f>
        <v>8</v>
      </c>
      <c r="I6" s="43">
        <f>H6+1</f>
        <v>9</v>
      </c>
      <c r="J6" s="43">
        <v>10</v>
      </c>
      <c r="K6" s="43">
        <f t="shared" ref="K6:R6" si="0">J6+1</f>
        <v>11</v>
      </c>
      <c r="L6" s="43">
        <f t="shared" si="0"/>
        <v>12</v>
      </c>
      <c r="M6" s="43">
        <f t="shared" si="0"/>
        <v>13</v>
      </c>
      <c r="N6" s="43">
        <f t="shared" si="0"/>
        <v>14</v>
      </c>
      <c r="O6" s="43">
        <f t="shared" si="0"/>
        <v>15</v>
      </c>
      <c r="P6" s="43">
        <f t="shared" si="0"/>
        <v>16</v>
      </c>
      <c r="Q6" s="43">
        <f t="shared" si="0"/>
        <v>17</v>
      </c>
      <c r="R6" s="43">
        <f t="shared" si="0"/>
        <v>18</v>
      </c>
    </row>
    <row r="7" spans="1:18" s="2" customFormat="1" ht="17.25" customHeight="1" x14ac:dyDescent="0.2">
      <c r="A7" s="11" t="s">
        <v>42</v>
      </c>
      <c r="B7" s="6" t="s">
        <v>2</v>
      </c>
      <c r="C7" s="3" t="s">
        <v>23</v>
      </c>
      <c r="D7" s="76">
        <f>D8+D9</f>
        <v>891011</v>
      </c>
      <c r="E7" s="76">
        <f>E8+E9</f>
        <v>802729</v>
      </c>
      <c r="F7" s="76">
        <f>F8+F9</f>
        <v>1693740</v>
      </c>
      <c r="G7" s="76">
        <f t="shared" ref="G7:R7" si="1">G8+G9</f>
        <v>869408</v>
      </c>
      <c r="H7" s="76">
        <f t="shared" si="1"/>
        <v>789333</v>
      </c>
      <c r="I7" s="76">
        <f t="shared" si="1"/>
        <v>1658741</v>
      </c>
      <c r="J7" s="76">
        <f>J8+J9</f>
        <v>793898</v>
      </c>
      <c r="K7" s="76">
        <f>K8+K9</f>
        <v>756116</v>
      </c>
      <c r="L7" s="76">
        <f>L8+L9</f>
        <v>1550014</v>
      </c>
      <c r="M7" s="76">
        <f t="shared" si="1"/>
        <v>833476</v>
      </c>
      <c r="N7" s="76">
        <f t="shared" si="1"/>
        <v>716477</v>
      </c>
      <c r="O7" s="76">
        <f t="shared" si="1"/>
        <v>1549953</v>
      </c>
      <c r="P7" s="76">
        <f t="shared" si="1"/>
        <v>855895.68135920935</v>
      </c>
      <c r="Q7" s="76">
        <f t="shared" si="1"/>
        <v>735749.52379336918</v>
      </c>
      <c r="R7" s="76">
        <f t="shared" si="1"/>
        <v>1591645.2051525787</v>
      </c>
    </row>
    <row r="8" spans="1:18" s="2" customFormat="1" ht="15" x14ac:dyDescent="0.2">
      <c r="A8" s="12" t="s">
        <v>11</v>
      </c>
      <c r="B8" s="8" t="s">
        <v>24</v>
      </c>
      <c r="C8" s="3" t="s">
        <v>23</v>
      </c>
      <c r="D8" s="77">
        <v>891011</v>
      </c>
      <c r="E8" s="77">
        <v>802729</v>
      </c>
      <c r="F8" s="77">
        <f>D8+E8</f>
        <v>1693740</v>
      </c>
      <c r="G8" s="77">
        <v>869408</v>
      </c>
      <c r="H8" s="77">
        <v>789333</v>
      </c>
      <c r="I8" s="77">
        <f>G8+H8</f>
        <v>1658741</v>
      </c>
      <c r="J8" s="77">
        <v>793898</v>
      </c>
      <c r="K8" s="77">
        <v>756116</v>
      </c>
      <c r="L8" s="77">
        <f>J8+K8</f>
        <v>1550014</v>
      </c>
      <c r="M8" s="77">
        <v>833476</v>
      </c>
      <c r="N8" s="77">
        <v>716477</v>
      </c>
      <c r="O8" s="77">
        <f>M8+N8</f>
        <v>1549953</v>
      </c>
      <c r="P8" s="77">
        <v>855895.68135920935</v>
      </c>
      <c r="Q8" s="77">
        <v>735749.52379336918</v>
      </c>
      <c r="R8" s="77">
        <f>P8+Q8</f>
        <v>1591645.2051525787</v>
      </c>
    </row>
    <row r="9" spans="1:18" s="2" customFormat="1" ht="15" x14ac:dyDescent="0.2">
      <c r="A9" s="12" t="s">
        <v>12</v>
      </c>
      <c r="B9" s="9" t="s">
        <v>3</v>
      </c>
      <c r="C9" s="3" t="s">
        <v>23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</row>
    <row r="10" spans="1:18" s="2" customFormat="1" ht="28.5" x14ac:dyDescent="0.2">
      <c r="A10" s="11" t="s">
        <v>43</v>
      </c>
      <c r="B10" s="6" t="s">
        <v>25</v>
      </c>
      <c r="C10" s="3" t="s">
        <v>23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</row>
    <row r="11" spans="1:18" s="2" customFormat="1" ht="18.75" customHeight="1" x14ac:dyDescent="0.2">
      <c r="A11" s="12" t="s">
        <v>44</v>
      </c>
      <c r="B11" s="13" t="s">
        <v>6</v>
      </c>
      <c r="C11" s="3" t="s">
        <v>23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</row>
    <row r="12" spans="1:18" s="2" customFormat="1" ht="15" x14ac:dyDescent="0.2">
      <c r="A12" s="12" t="s">
        <v>26</v>
      </c>
      <c r="B12" s="13" t="s">
        <v>4</v>
      </c>
      <c r="C12" s="3" t="s">
        <v>23</v>
      </c>
      <c r="D12" s="77">
        <f>D7+D10-D11</f>
        <v>891011</v>
      </c>
      <c r="E12" s="77">
        <f>E7+E10-E11</f>
        <v>802729</v>
      </c>
      <c r="F12" s="77">
        <f>F7+F10-F11</f>
        <v>1693740</v>
      </c>
      <c r="G12" s="77">
        <f t="shared" ref="G12:R12" si="2">G7+G10-G11</f>
        <v>869408</v>
      </c>
      <c r="H12" s="77">
        <f t="shared" si="2"/>
        <v>789333</v>
      </c>
      <c r="I12" s="77">
        <f t="shared" si="2"/>
        <v>1658741</v>
      </c>
      <c r="J12" s="77">
        <f>J7+J10-J11</f>
        <v>793898</v>
      </c>
      <c r="K12" s="77">
        <f>K7+K10-K11</f>
        <v>756116</v>
      </c>
      <c r="L12" s="77">
        <f>L7+L10-L11</f>
        <v>1550014</v>
      </c>
      <c r="M12" s="77">
        <f t="shared" si="2"/>
        <v>833476</v>
      </c>
      <c r="N12" s="77">
        <f t="shared" si="2"/>
        <v>716477</v>
      </c>
      <c r="O12" s="77">
        <f>O7+O10-O11</f>
        <v>1549953</v>
      </c>
      <c r="P12" s="77">
        <f t="shared" si="2"/>
        <v>855895.68135920935</v>
      </c>
      <c r="Q12" s="77">
        <f t="shared" si="2"/>
        <v>735749.52379336918</v>
      </c>
      <c r="R12" s="77">
        <f t="shared" si="2"/>
        <v>1591645.2051525787</v>
      </c>
    </row>
    <row r="13" spans="1:18" s="2" customFormat="1" ht="15" x14ac:dyDescent="0.2">
      <c r="A13" s="12" t="s">
        <v>27</v>
      </c>
      <c r="B13" s="13" t="s">
        <v>5</v>
      </c>
      <c r="C13" s="3" t="s">
        <v>23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</row>
    <row r="14" spans="1:18" s="2" customFormat="1" ht="18" customHeight="1" x14ac:dyDescent="0.2">
      <c r="A14" s="12" t="s">
        <v>15</v>
      </c>
      <c r="B14" s="8" t="s">
        <v>28</v>
      </c>
      <c r="C14" s="3" t="s">
        <v>23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</row>
    <row r="15" spans="1:18" s="2" customFormat="1" ht="18" customHeight="1" x14ac:dyDescent="0.2">
      <c r="A15" s="12" t="s">
        <v>16</v>
      </c>
      <c r="B15" s="8" t="s">
        <v>29</v>
      </c>
      <c r="C15" s="3" t="s">
        <v>23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</row>
    <row r="16" spans="1:18" s="41" customFormat="1" ht="18" customHeight="1" x14ac:dyDescent="0.2">
      <c r="A16" s="11" t="s">
        <v>30</v>
      </c>
      <c r="B16" s="6" t="s">
        <v>71</v>
      </c>
      <c r="C16" s="40" t="s">
        <v>23</v>
      </c>
      <c r="D16" s="78">
        <f>D12-D13</f>
        <v>891011</v>
      </c>
      <c r="E16" s="78">
        <f>E12-E13</f>
        <v>802729</v>
      </c>
      <c r="F16" s="78">
        <f>F12-F13</f>
        <v>1693740</v>
      </c>
      <c r="G16" s="78">
        <f t="shared" ref="G16:R16" si="3">G12-G13</f>
        <v>869408</v>
      </c>
      <c r="H16" s="78">
        <f t="shared" si="3"/>
        <v>789333</v>
      </c>
      <c r="I16" s="78">
        <f t="shared" si="3"/>
        <v>1658741</v>
      </c>
      <c r="J16" s="78">
        <f>J12-J13</f>
        <v>793898</v>
      </c>
      <c r="K16" s="78">
        <f t="shared" si="3"/>
        <v>756116</v>
      </c>
      <c r="L16" s="78">
        <f t="shared" si="3"/>
        <v>1550014</v>
      </c>
      <c r="M16" s="78">
        <f t="shared" si="3"/>
        <v>833476</v>
      </c>
      <c r="N16" s="78">
        <f t="shared" si="3"/>
        <v>716477</v>
      </c>
      <c r="O16" s="78">
        <f>O12-O13</f>
        <v>1549953</v>
      </c>
      <c r="P16" s="78">
        <f t="shared" si="3"/>
        <v>855895.68135920935</v>
      </c>
      <c r="Q16" s="78">
        <f t="shared" si="3"/>
        <v>735749.52379336918</v>
      </c>
      <c r="R16" s="78">
        <f t="shared" si="3"/>
        <v>1591645.2051525787</v>
      </c>
    </row>
    <row r="17" spans="1:18" s="2" customFormat="1" ht="18.75" customHeight="1" x14ac:dyDescent="0.2">
      <c r="A17" s="12" t="s">
        <v>32</v>
      </c>
      <c r="B17" s="13" t="s">
        <v>70</v>
      </c>
      <c r="C17" s="3" t="s">
        <v>23</v>
      </c>
      <c r="D17" s="77">
        <f>D18+D19+D20</f>
        <v>210000</v>
      </c>
      <c r="E17" s="77">
        <f>E18+E19+E20</f>
        <v>210000</v>
      </c>
      <c r="F17" s="77">
        <f>F18+F19+F20</f>
        <v>420000</v>
      </c>
      <c r="G17" s="77">
        <f t="shared" ref="G17:R17" si="4">G18+G19+G20</f>
        <v>253032</v>
      </c>
      <c r="H17" s="77">
        <f t="shared" si="4"/>
        <v>166968</v>
      </c>
      <c r="I17" s="77">
        <f t="shared" si="4"/>
        <v>420000</v>
      </c>
      <c r="J17" s="77">
        <f>J18+J19+J20</f>
        <v>158283</v>
      </c>
      <c r="K17" s="77">
        <f>K18+K19+K20</f>
        <v>151717</v>
      </c>
      <c r="L17" s="77">
        <f>L18+L19+L20</f>
        <v>310000</v>
      </c>
      <c r="M17" s="77">
        <f t="shared" si="4"/>
        <v>158283</v>
      </c>
      <c r="N17" s="77">
        <f t="shared" si="4"/>
        <v>151717</v>
      </c>
      <c r="O17" s="77">
        <f t="shared" si="4"/>
        <v>310000</v>
      </c>
      <c r="P17" s="77">
        <f t="shared" si="4"/>
        <v>184916.82843028143</v>
      </c>
      <c r="Q17" s="77">
        <f t="shared" si="4"/>
        <v>158959.17156971854</v>
      </c>
      <c r="R17" s="77">
        <f t="shared" si="4"/>
        <v>343876</v>
      </c>
    </row>
    <row r="18" spans="1:18" s="2" customFormat="1" ht="18" hidden="1" customHeight="1" x14ac:dyDescent="0.2">
      <c r="A18" s="12"/>
      <c r="B18" s="8"/>
      <c r="C18" s="3"/>
      <c r="D18" s="77"/>
      <c r="E18" s="77"/>
      <c r="F18" s="77">
        <f>D18+E18</f>
        <v>0</v>
      </c>
      <c r="G18" s="77"/>
      <c r="H18" s="77"/>
      <c r="I18" s="77">
        <f>G18+H18</f>
        <v>0</v>
      </c>
      <c r="J18" s="77"/>
      <c r="K18" s="77"/>
      <c r="L18" s="77">
        <f>J18+K18</f>
        <v>0</v>
      </c>
      <c r="M18" s="77"/>
      <c r="N18" s="77"/>
      <c r="O18" s="77">
        <f>M18+N18</f>
        <v>0</v>
      </c>
      <c r="P18" s="77"/>
      <c r="Q18" s="77"/>
      <c r="R18" s="77">
        <f>P18+Q18</f>
        <v>0</v>
      </c>
    </row>
    <row r="19" spans="1:18" s="2" customFormat="1" ht="15" hidden="1" x14ac:dyDescent="0.2">
      <c r="A19" s="12"/>
      <c r="B19" s="8"/>
      <c r="C19" s="3"/>
      <c r="D19" s="77"/>
      <c r="E19" s="77"/>
      <c r="F19" s="77">
        <f>D19+E19</f>
        <v>0</v>
      </c>
      <c r="G19" s="77"/>
      <c r="H19" s="77"/>
      <c r="I19" s="77">
        <f>G19+H19</f>
        <v>0</v>
      </c>
      <c r="J19" s="77"/>
      <c r="K19" s="77"/>
      <c r="L19" s="77">
        <f>J19+K19</f>
        <v>0</v>
      </c>
      <c r="M19" s="77"/>
      <c r="N19" s="77"/>
      <c r="O19" s="77">
        <f>M19+N19</f>
        <v>0</v>
      </c>
      <c r="P19" s="77"/>
      <c r="Q19" s="77"/>
      <c r="R19" s="77">
        <f>P19+Q19</f>
        <v>0</v>
      </c>
    </row>
    <row r="20" spans="1:18" s="2" customFormat="1" ht="15" x14ac:dyDescent="0.2">
      <c r="A20" s="12" t="s">
        <v>17</v>
      </c>
      <c r="B20" s="8" t="s">
        <v>31</v>
      </c>
      <c r="C20" s="3" t="s">
        <v>23</v>
      </c>
      <c r="D20" s="77">
        <v>210000</v>
      </c>
      <c r="E20" s="77">
        <v>210000</v>
      </c>
      <c r="F20" s="77">
        <f>D20+E20</f>
        <v>420000</v>
      </c>
      <c r="G20" s="77">
        <v>253032</v>
      </c>
      <c r="H20" s="77">
        <v>166968</v>
      </c>
      <c r="I20" s="77">
        <f>G20+H20</f>
        <v>420000</v>
      </c>
      <c r="J20" s="77">
        <f>'[1]Раздел 2'!$J$20</f>
        <v>158283</v>
      </c>
      <c r="K20" s="77">
        <f>'[1]Раздел 2'!$K$20</f>
        <v>151717</v>
      </c>
      <c r="L20" s="77">
        <f>J20+K20</f>
        <v>310000</v>
      </c>
      <c r="M20" s="77">
        <f>J20</f>
        <v>158283</v>
      </c>
      <c r="N20" s="77">
        <f>K20</f>
        <v>151717</v>
      </c>
      <c r="O20" s="77">
        <f>M20+N20</f>
        <v>310000</v>
      </c>
      <c r="P20" s="77">
        <v>184916.82843028143</v>
      </c>
      <c r="Q20" s="77">
        <v>158959.17156971854</v>
      </c>
      <c r="R20" s="77">
        <f>P20+Q20</f>
        <v>343876</v>
      </c>
    </row>
    <row r="21" spans="1:18" s="2" customFormat="1" ht="14.25" x14ac:dyDescent="0.2">
      <c r="A21" s="11" t="s">
        <v>45</v>
      </c>
      <c r="B21" s="6" t="s">
        <v>72</v>
      </c>
      <c r="C21" s="3" t="s">
        <v>23</v>
      </c>
      <c r="D21" s="78">
        <f>D16-D17</f>
        <v>681011</v>
      </c>
      <c r="E21" s="78">
        <f>E16-E17</f>
        <v>592729</v>
      </c>
      <c r="F21" s="78">
        <f>F16-F17</f>
        <v>1273740</v>
      </c>
      <c r="G21" s="78">
        <f t="shared" ref="G21:R21" si="5">G16-G17</f>
        <v>616376</v>
      </c>
      <c r="H21" s="78">
        <f t="shared" si="5"/>
        <v>622365</v>
      </c>
      <c r="I21" s="78">
        <f t="shared" si="5"/>
        <v>1238741</v>
      </c>
      <c r="J21" s="78">
        <f>J16-J17</f>
        <v>635615</v>
      </c>
      <c r="K21" s="78">
        <f t="shared" si="5"/>
        <v>604399</v>
      </c>
      <c r="L21" s="78">
        <f t="shared" si="5"/>
        <v>1240014</v>
      </c>
      <c r="M21" s="78">
        <f t="shared" si="5"/>
        <v>675193</v>
      </c>
      <c r="N21" s="78">
        <f>N16-N17</f>
        <v>564760</v>
      </c>
      <c r="O21" s="78">
        <f t="shared" si="5"/>
        <v>1239953</v>
      </c>
      <c r="P21" s="91">
        <f t="shared" si="5"/>
        <v>670978.85292892787</v>
      </c>
      <c r="Q21" s="91">
        <f t="shared" si="5"/>
        <v>576790.35222365067</v>
      </c>
      <c r="R21" s="78">
        <f t="shared" si="5"/>
        <v>1247769.2051525787</v>
      </c>
    </row>
    <row r="22" spans="1:18" s="2" customFormat="1" ht="14.25" x14ac:dyDescent="0.2">
      <c r="A22" s="84"/>
      <c r="B22" s="85" t="s">
        <v>104</v>
      </c>
      <c r="C22" s="86"/>
      <c r="D22" s="87">
        <f>D23+D30+D33</f>
        <v>681011</v>
      </c>
      <c r="E22" s="87">
        <f>E23+E30+E33</f>
        <v>592729</v>
      </c>
      <c r="F22" s="87">
        <f>F23+F30+F33</f>
        <v>1273740</v>
      </c>
      <c r="G22" s="87">
        <f t="shared" ref="G22:R22" si="6">G23+G30+G33</f>
        <v>616376</v>
      </c>
      <c r="H22" s="87">
        <f t="shared" si="6"/>
        <v>622365</v>
      </c>
      <c r="I22" s="87">
        <f t="shared" si="6"/>
        <v>1238741</v>
      </c>
      <c r="J22" s="87">
        <f>J23+J30+J33</f>
        <v>635615</v>
      </c>
      <c r="K22" s="87">
        <f>K23+K30+K33</f>
        <v>604399</v>
      </c>
      <c r="L22" s="87">
        <f>L23+L30+L33</f>
        <v>1240014</v>
      </c>
      <c r="M22" s="87">
        <f t="shared" si="6"/>
        <v>675193</v>
      </c>
      <c r="N22" s="87">
        <f>N23+N30+N33</f>
        <v>564760</v>
      </c>
      <c r="O22" s="87">
        <f t="shared" si="6"/>
        <v>1239953</v>
      </c>
      <c r="P22" s="92">
        <f t="shared" si="6"/>
        <v>670978.85292892798</v>
      </c>
      <c r="Q22" s="92">
        <f t="shared" si="6"/>
        <v>576790.35222365067</v>
      </c>
      <c r="R22" s="87">
        <f t="shared" si="6"/>
        <v>1247769.2051525787</v>
      </c>
    </row>
    <row r="23" spans="1:18" s="41" customFormat="1" ht="14.25" hidden="1" x14ac:dyDescent="0.2">
      <c r="A23" s="11" t="s">
        <v>46</v>
      </c>
      <c r="B23" s="6" t="s">
        <v>36</v>
      </c>
      <c r="C23" s="40" t="s">
        <v>23</v>
      </c>
      <c r="D23" s="78">
        <f>D24+D27</f>
        <v>0</v>
      </c>
      <c r="E23" s="78">
        <f>E24+E27</f>
        <v>0</v>
      </c>
      <c r="F23" s="78">
        <f>F24+F27</f>
        <v>0</v>
      </c>
      <c r="G23" s="78">
        <f t="shared" ref="G23:R23" si="7">G24+G27</f>
        <v>0</v>
      </c>
      <c r="H23" s="78">
        <f t="shared" si="7"/>
        <v>0</v>
      </c>
      <c r="I23" s="78">
        <f t="shared" si="7"/>
        <v>0</v>
      </c>
      <c r="J23" s="78">
        <f t="shared" si="7"/>
        <v>0</v>
      </c>
      <c r="K23" s="78">
        <f t="shared" si="7"/>
        <v>0</v>
      </c>
      <c r="L23" s="78">
        <f t="shared" si="7"/>
        <v>0</v>
      </c>
      <c r="M23" s="78">
        <f t="shared" si="7"/>
        <v>0</v>
      </c>
      <c r="N23" s="78">
        <f t="shared" si="7"/>
        <v>0</v>
      </c>
      <c r="O23" s="78">
        <f t="shared" si="7"/>
        <v>0</v>
      </c>
      <c r="P23" s="78">
        <f t="shared" si="7"/>
        <v>0</v>
      </c>
      <c r="Q23" s="78">
        <f t="shared" si="7"/>
        <v>0</v>
      </c>
      <c r="R23" s="78">
        <f t="shared" si="7"/>
        <v>0</v>
      </c>
    </row>
    <row r="24" spans="1:18" s="2" customFormat="1" ht="15.75" hidden="1" customHeight="1" x14ac:dyDescent="0.2">
      <c r="A24" s="12"/>
      <c r="B24" s="8" t="s">
        <v>37</v>
      </c>
      <c r="C24" s="3" t="s">
        <v>23</v>
      </c>
      <c r="D24" s="77">
        <f>D25+D26</f>
        <v>0</v>
      </c>
      <c r="E24" s="77">
        <f>E25+E26</f>
        <v>0</v>
      </c>
      <c r="F24" s="77">
        <f>F25+F26</f>
        <v>0</v>
      </c>
      <c r="G24" s="77">
        <f t="shared" ref="G24:R24" si="8">G25+G26</f>
        <v>0</v>
      </c>
      <c r="H24" s="77">
        <f t="shared" si="8"/>
        <v>0</v>
      </c>
      <c r="I24" s="77">
        <f t="shared" si="8"/>
        <v>0</v>
      </c>
      <c r="J24" s="77">
        <f t="shared" si="8"/>
        <v>0</v>
      </c>
      <c r="K24" s="77">
        <f t="shared" si="8"/>
        <v>0</v>
      </c>
      <c r="L24" s="77">
        <f t="shared" si="8"/>
        <v>0</v>
      </c>
      <c r="M24" s="77">
        <f t="shared" si="8"/>
        <v>0</v>
      </c>
      <c r="N24" s="77">
        <f t="shared" si="8"/>
        <v>0</v>
      </c>
      <c r="O24" s="77">
        <f t="shared" si="8"/>
        <v>0</v>
      </c>
      <c r="P24" s="77">
        <f t="shared" si="8"/>
        <v>0</v>
      </c>
      <c r="Q24" s="77">
        <f t="shared" si="8"/>
        <v>0</v>
      </c>
      <c r="R24" s="77">
        <f t="shared" si="8"/>
        <v>0</v>
      </c>
    </row>
    <row r="25" spans="1:18" s="2" customFormat="1" ht="15" hidden="1" x14ac:dyDescent="0.2">
      <c r="A25" s="12"/>
      <c r="B25" s="9" t="s">
        <v>33</v>
      </c>
      <c r="C25" s="3" t="s">
        <v>23</v>
      </c>
      <c r="D25" s="77"/>
      <c r="E25" s="77"/>
      <c r="F25" s="77">
        <f>D25+E25</f>
        <v>0</v>
      </c>
      <c r="G25" s="77"/>
      <c r="H25" s="77"/>
      <c r="I25" s="77">
        <f>G25+H25</f>
        <v>0</v>
      </c>
      <c r="J25" s="77"/>
      <c r="K25" s="77"/>
      <c r="L25" s="77">
        <f>J25+K25</f>
        <v>0</v>
      </c>
      <c r="M25" s="77"/>
      <c r="N25" s="77"/>
      <c r="O25" s="77">
        <f>M25+N25</f>
        <v>0</v>
      </c>
      <c r="P25" s="77"/>
      <c r="Q25" s="77"/>
      <c r="R25" s="77">
        <f>P25+Q25</f>
        <v>0</v>
      </c>
    </row>
    <row r="26" spans="1:18" s="2" customFormat="1" ht="15" hidden="1" x14ac:dyDescent="0.2">
      <c r="A26" s="12"/>
      <c r="B26" s="9" t="s">
        <v>34</v>
      </c>
      <c r="C26" s="3" t="s">
        <v>23</v>
      </c>
      <c r="D26" s="77"/>
      <c r="E26" s="77"/>
      <c r="F26" s="77">
        <f>D26+E26</f>
        <v>0</v>
      </c>
      <c r="G26" s="77"/>
      <c r="H26" s="77"/>
      <c r="I26" s="77">
        <f>G26+H26</f>
        <v>0</v>
      </c>
      <c r="J26" s="77"/>
      <c r="K26" s="77"/>
      <c r="L26" s="77">
        <f>J26+K26</f>
        <v>0</v>
      </c>
      <c r="M26" s="77"/>
      <c r="N26" s="77"/>
      <c r="O26" s="77">
        <f>M26+N26</f>
        <v>0</v>
      </c>
      <c r="P26" s="77"/>
      <c r="Q26" s="77"/>
      <c r="R26" s="77">
        <f>P26+Q26</f>
        <v>0</v>
      </c>
    </row>
    <row r="27" spans="1:18" s="2" customFormat="1" ht="15" hidden="1" x14ac:dyDescent="0.2">
      <c r="A27" s="12" t="s">
        <v>47</v>
      </c>
      <c r="B27" s="8" t="s">
        <v>38</v>
      </c>
      <c r="C27" s="3" t="s">
        <v>23</v>
      </c>
      <c r="D27" s="77">
        <f t="shared" ref="D27:R27" si="9">D28+D29</f>
        <v>0</v>
      </c>
      <c r="E27" s="77">
        <f t="shared" si="9"/>
        <v>0</v>
      </c>
      <c r="F27" s="77">
        <f t="shared" si="9"/>
        <v>0</v>
      </c>
      <c r="G27" s="77">
        <f t="shared" si="9"/>
        <v>0</v>
      </c>
      <c r="H27" s="77">
        <f t="shared" si="9"/>
        <v>0</v>
      </c>
      <c r="I27" s="77">
        <f t="shared" si="9"/>
        <v>0</v>
      </c>
      <c r="J27" s="77">
        <f t="shared" si="9"/>
        <v>0</v>
      </c>
      <c r="K27" s="77">
        <f t="shared" si="9"/>
        <v>0</v>
      </c>
      <c r="L27" s="77">
        <f t="shared" si="9"/>
        <v>0</v>
      </c>
      <c r="M27" s="77">
        <f t="shared" si="9"/>
        <v>0</v>
      </c>
      <c r="N27" s="77">
        <f t="shared" si="9"/>
        <v>0</v>
      </c>
      <c r="O27" s="77">
        <f t="shared" si="9"/>
        <v>0</v>
      </c>
      <c r="P27" s="77">
        <f t="shared" si="9"/>
        <v>0</v>
      </c>
      <c r="Q27" s="77">
        <f t="shared" si="9"/>
        <v>0</v>
      </c>
      <c r="R27" s="77">
        <f t="shared" si="9"/>
        <v>0</v>
      </c>
    </row>
    <row r="28" spans="1:18" s="2" customFormat="1" ht="15" hidden="1" x14ac:dyDescent="0.2">
      <c r="A28" s="12"/>
      <c r="B28" s="9" t="s">
        <v>33</v>
      </c>
      <c r="C28" s="3" t="s">
        <v>23</v>
      </c>
      <c r="D28" s="77"/>
      <c r="E28" s="77"/>
      <c r="F28" s="77">
        <f>D28+E28</f>
        <v>0</v>
      </c>
      <c r="G28" s="77"/>
      <c r="H28" s="77"/>
      <c r="I28" s="77">
        <f>G28+H28</f>
        <v>0</v>
      </c>
      <c r="J28" s="77"/>
      <c r="K28" s="77"/>
      <c r="L28" s="77">
        <f>J28+K28</f>
        <v>0</v>
      </c>
      <c r="M28" s="77"/>
      <c r="N28" s="77"/>
      <c r="O28" s="77">
        <f>M28+N28</f>
        <v>0</v>
      </c>
      <c r="P28" s="77"/>
      <c r="Q28" s="77"/>
      <c r="R28" s="77">
        <f>P28+Q28</f>
        <v>0</v>
      </c>
    </row>
    <row r="29" spans="1:18" s="2" customFormat="1" ht="15" hidden="1" x14ac:dyDescent="0.2">
      <c r="A29" s="12"/>
      <c r="B29" s="9" t="s">
        <v>34</v>
      </c>
      <c r="C29" s="3" t="s">
        <v>23</v>
      </c>
      <c r="D29" s="77"/>
      <c r="E29" s="77"/>
      <c r="F29" s="77">
        <f>D29+E29</f>
        <v>0</v>
      </c>
      <c r="G29" s="77"/>
      <c r="H29" s="77"/>
      <c r="I29" s="77">
        <f>G29+H29</f>
        <v>0</v>
      </c>
      <c r="J29" s="77"/>
      <c r="K29" s="77"/>
      <c r="L29" s="77">
        <f>J29+K29</f>
        <v>0</v>
      </c>
      <c r="M29" s="77"/>
      <c r="N29" s="77"/>
      <c r="O29" s="77">
        <f>M29+N29</f>
        <v>0</v>
      </c>
      <c r="P29" s="77"/>
      <c r="Q29" s="77"/>
      <c r="R29" s="77">
        <f>P29+Q29</f>
        <v>0</v>
      </c>
    </row>
    <row r="30" spans="1:18" s="41" customFormat="1" ht="14.25" hidden="1" x14ac:dyDescent="0.2">
      <c r="A30" s="11" t="s">
        <v>18</v>
      </c>
      <c r="B30" s="14" t="s">
        <v>39</v>
      </c>
      <c r="C30" s="40" t="s">
        <v>23</v>
      </c>
      <c r="D30" s="78">
        <f t="shared" ref="D30:R30" si="10">D31+D32</f>
        <v>0</v>
      </c>
      <c r="E30" s="78">
        <f t="shared" si="10"/>
        <v>0</v>
      </c>
      <c r="F30" s="78">
        <f t="shared" si="10"/>
        <v>0</v>
      </c>
      <c r="G30" s="78">
        <f t="shared" si="10"/>
        <v>0</v>
      </c>
      <c r="H30" s="78">
        <f t="shared" si="10"/>
        <v>0</v>
      </c>
      <c r="I30" s="78">
        <f t="shared" si="10"/>
        <v>0</v>
      </c>
      <c r="J30" s="78">
        <f t="shared" si="10"/>
        <v>0</v>
      </c>
      <c r="K30" s="78">
        <f t="shared" si="10"/>
        <v>0</v>
      </c>
      <c r="L30" s="78">
        <f t="shared" si="10"/>
        <v>0</v>
      </c>
      <c r="M30" s="78">
        <f t="shared" si="10"/>
        <v>0</v>
      </c>
      <c r="N30" s="78">
        <f t="shared" si="10"/>
        <v>0</v>
      </c>
      <c r="O30" s="78">
        <f t="shared" si="10"/>
        <v>0</v>
      </c>
      <c r="P30" s="78">
        <f t="shared" si="10"/>
        <v>0</v>
      </c>
      <c r="Q30" s="78">
        <f t="shared" si="10"/>
        <v>0</v>
      </c>
      <c r="R30" s="78">
        <f t="shared" si="10"/>
        <v>0</v>
      </c>
    </row>
    <row r="31" spans="1:18" s="2" customFormat="1" ht="15" hidden="1" x14ac:dyDescent="0.2">
      <c r="A31" s="12"/>
      <c r="B31" s="9" t="s">
        <v>33</v>
      </c>
      <c r="C31" s="3" t="s">
        <v>23</v>
      </c>
      <c r="D31" s="77"/>
      <c r="E31" s="77"/>
      <c r="F31" s="77">
        <f>D31+E31</f>
        <v>0</v>
      </c>
      <c r="G31" s="77"/>
      <c r="H31" s="77"/>
      <c r="I31" s="77">
        <f>G31+H31</f>
        <v>0</v>
      </c>
      <c r="J31" s="77"/>
      <c r="K31" s="77"/>
      <c r="L31" s="77">
        <f>J31+K31</f>
        <v>0</v>
      </c>
      <c r="M31" s="77"/>
      <c r="N31" s="77"/>
      <c r="O31" s="77">
        <f>M31+N31</f>
        <v>0</v>
      </c>
      <c r="P31" s="77"/>
      <c r="Q31" s="77"/>
      <c r="R31" s="77">
        <f>P31+Q31</f>
        <v>0</v>
      </c>
    </row>
    <row r="32" spans="1:18" s="2" customFormat="1" ht="15" hidden="1" x14ac:dyDescent="0.2">
      <c r="A32" s="12"/>
      <c r="B32" s="10" t="s">
        <v>41</v>
      </c>
      <c r="C32" s="3" t="s">
        <v>23</v>
      </c>
      <c r="D32" s="77"/>
      <c r="E32" s="77"/>
      <c r="F32" s="77">
        <f>D32+E32</f>
        <v>0</v>
      </c>
      <c r="G32" s="77"/>
      <c r="H32" s="77"/>
      <c r="I32" s="77">
        <f>G32+H32</f>
        <v>0</v>
      </c>
      <c r="J32" s="77"/>
      <c r="K32" s="77"/>
      <c r="L32" s="77">
        <f>J32+K32</f>
        <v>0</v>
      </c>
      <c r="M32" s="77"/>
      <c r="N32" s="77"/>
      <c r="O32" s="77">
        <f>M32+N32</f>
        <v>0</v>
      </c>
      <c r="P32" s="77"/>
      <c r="Q32" s="77"/>
      <c r="R32" s="77">
        <f>P32+Q32</f>
        <v>0</v>
      </c>
    </row>
    <row r="33" spans="1:21" s="41" customFormat="1" ht="14.25" x14ac:dyDescent="0.2">
      <c r="A33" s="11" t="s">
        <v>48</v>
      </c>
      <c r="B33" s="14" t="s">
        <v>40</v>
      </c>
      <c r="C33" s="40" t="s">
        <v>23</v>
      </c>
      <c r="D33" s="78">
        <f t="shared" ref="D33:R33" si="11">D34+D35</f>
        <v>681011</v>
      </c>
      <c r="E33" s="78">
        <f t="shared" si="11"/>
        <v>592729</v>
      </c>
      <c r="F33" s="78">
        <f t="shared" si="11"/>
        <v>1273740</v>
      </c>
      <c r="G33" s="78">
        <f t="shared" si="11"/>
        <v>616376</v>
      </c>
      <c r="H33" s="78">
        <f t="shared" si="11"/>
        <v>622365</v>
      </c>
      <c r="I33" s="78">
        <f t="shared" si="11"/>
        <v>1238741</v>
      </c>
      <c r="J33" s="78">
        <f t="shared" si="11"/>
        <v>635615</v>
      </c>
      <c r="K33" s="78">
        <f t="shared" si="11"/>
        <v>604399</v>
      </c>
      <c r="L33" s="78">
        <f t="shared" si="11"/>
        <v>1240014</v>
      </c>
      <c r="M33" s="78">
        <f t="shared" si="11"/>
        <v>675193</v>
      </c>
      <c r="N33" s="78">
        <f t="shared" si="11"/>
        <v>564760</v>
      </c>
      <c r="O33" s="78">
        <f>O34+O35</f>
        <v>1239953</v>
      </c>
      <c r="P33" s="78">
        <f t="shared" si="11"/>
        <v>670978.85292892798</v>
      </c>
      <c r="Q33" s="78">
        <f t="shared" si="11"/>
        <v>576790.35222365067</v>
      </c>
      <c r="R33" s="78">
        <f t="shared" si="11"/>
        <v>1247769.2051525787</v>
      </c>
    </row>
    <row r="34" spans="1:21" s="2" customFormat="1" ht="15" x14ac:dyDescent="0.25">
      <c r="A34" s="12"/>
      <c r="B34" s="9" t="s">
        <v>33</v>
      </c>
      <c r="C34" s="3" t="s">
        <v>23</v>
      </c>
      <c r="D34" s="77">
        <f>D21</f>
        <v>681011</v>
      </c>
      <c r="E34" s="77">
        <f>E21</f>
        <v>592729</v>
      </c>
      <c r="F34" s="77">
        <f>D34+E34</f>
        <v>1273740</v>
      </c>
      <c r="G34" s="77">
        <f>G21</f>
        <v>616376</v>
      </c>
      <c r="H34" s="77">
        <f>H21</f>
        <v>622365</v>
      </c>
      <c r="I34" s="77">
        <f>G34+H34</f>
        <v>1238741</v>
      </c>
      <c r="J34" s="77">
        <v>635615</v>
      </c>
      <c r="K34" s="77">
        <v>604399</v>
      </c>
      <c r="L34" s="77">
        <f>J34+K34</f>
        <v>1240014</v>
      </c>
      <c r="M34" s="90">
        <v>675193</v>
      </c>
      <c r="N34" s="90">
        <v>564760</v>
      </c>
      <c r="O34" s="77">
        <f>M34+N34</f>
        <v>1239953</v>
      </c>
      <c r="P34" s="77">
        <v>670978.85292892798</v>
      </c>
      <c r="Q34" s="77">
        <v>576790.35222365067</v>
      </c>
      <c r="R34" s="77">
        <f>P34+Q34</f>
        <v>1247769.2051525787</v>
      </c>
    </row>
    <row r="35" spans="1:21" s="2" customFormat="1" ht="15" x14ac:dyDescent="0.2">
      <c r="A35" s="12"/>
      <c r="B35" s="9" t="s">
        <v>35</v>
      </c>
      <c r="C35" s="3" t="s">
        <v>23</v>
      </c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</row>
    <row r="36" spans="1:21" s="2" customFormat="1" ht="18.75" customHeight="1" x14ac:dyDescent="0.2">
      <c r="A36" s="11" t="s">
        <v>50</v>
      </c>
      <c r="B36" s="6" t="s">
        <v>7</v>
      </c>
      <c r="C36" s="3" t="s">
        <v>23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21" s="2" customFormat="1" ht="30" x14ac:dyDescent="0.2">
      <c r="A37" s="12" t="s">
        <v>19</v>
      </c>
      <c r="B37" s="8" t="s">
        <v>73</v>
      </c>
      <c r="C37" s="3" t="s">
        <v>23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21" s="2" customFormat="1" ht="30" x14ac:dyDescent="0.2">
      <c r="A38" s="12" t="s">
        <v>49</v>
      </c>
      <c r="B38" s="8" t="s">
        <v>74</v>
      </c>
      <c r="C38" s="3" t="s">
        <v>23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21" s="2" customFormat="1" ht="42.75" x14ac:dyDescent="0.2">
      <c r="A39" s="11" t="s">
        <v>51</v>
      </c>
      <c r="B39" s="6" t="s">
        <v>75</v>
      </c>
      <c r="C39" s="3" t="s">
        <v>23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21" s="2" customFormat="1" ht="15" x14ac:dyDescent="0.2">
      <c r="A40" s="11" t="s">
        <v>52</v>
      </c>
      <c r="B40" s="6" t="s">
        <v>8</v>
      </c>
      <c r="C40" s="3" t="s">
        <v>9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21" x14ac:dyDescent="0.2">
      <c r="M41" s="89">
        <f t="shared" ref="M41:R41" si="12">M22-M21</f>
        <v>0</v>
      </c>
      <c r="N41" s="89">
        <f t="shared" si="12"/>
        <v>0</v>
      </c>
      <c r="O41" s="88">
        <f t="shared" si="12"/>
        <v>0</v>
      </c>
      <c r="P41" s="89">
        <f t="shared" si="12"/>
        <v>0</v>
      </c>
      <c r="Q41" s="89">
        <f t="shared" si="12"/>
        <v>0</v>
      </c>
      <c r="R41" s="88">
        <f t="shared" si="12"/>
        <v>0</v>
      </c>
    </row>
    <row r="42" spans="1:21" hidden="1" x14ac:dyDescent="0.2">
      <c r="J42" s="81"/>
      <c r="K42" s="81">
        <f>K8/L8*O8</f>
        <v>756086.24344554299</v>
      </c>
      <c r="L42" s="81"/>
      <c r="M42" s="81"/>
      <c r="N42" s="81"/>
      <c r="O42" s="81"/>
      <c r="P42" s="81"/>
      <c r="Q42" s="81"/>
      <c r="R42" s="81"/>
    </row>
    <row r="43" spans="1:21" hidden="1" x14ac:dyDescent="0.2">
      <c r="D43" s="80"/>
      <c r="E43" s="80"/>
      <c r="F43" s="80"/>
      <c r="G43" s="79"/>
      <c r="J43" s="81"/>
      <c r="K43" s="81">
        <f>K34/L34*O34</f>
        <v>604369.26780423452</v>
      </c>
      <c r="L43" s="81"/>
      <c r="M43" s="81"/>
      <c r="N43" s="81"/>
      <c r="O43" s="81"/>
      <c r="P43" s="81"/>
      <c r="Q43" s="81"/>
      <c r="R43" s="81"/>
      <c r="S43" s="95"/>
      <c r="T43" s="95"/>
      <c r="U43" s="95"/>
    </row>
    <row r="44" spans="1:21" x14ac:dyDescent="0.2">
      <c r="D44" s="80"/>
      <c r="E44" s="80"/>
      <c r="F44" s="80"/>
      <c r="G44" s="79"/>
      <c r="S44" s="95"/>
      <c r="T44" s="95"/>
      <c r="U44" s="95"/>
    </row>
    <row r="45" spans="1:21" x14ac:dyDescent="0.2">
      <c r="D45" s="79"/>
      <c r="E45" s="79"/>
      <c r="F45" s="79"/>
      <c r="G45" s="79"/>
      <c r="S45" s="96"/>
      <c r="T45" s="96"/>
      <c r="U45" s="96"/>
    </row>
    <row r="46" spans="1:21" x14ac:dyDescent="0.2">
      <c r="D46" s="79"/>
      <c r="E46" s="79"/>
      <c r="F46" s="80"/>
      <c r="G46" s="79"/>
      <c r="S46" s="95"/>
      <c r="T46" s="95"/>
      <c r="U46" s="96"/>
    </row>
    <row r="47" spans="1:21" x14ac:dyDescent="0.2">
      <c r="S47" s="96"/>
      <c r="T47" s="96"/>
      <c r="U47" s="96"/>
    </row>
    <row r="48" spans="1:21" x14ac:dyDescent="0.2">
      <c r="Q48" s="89"/>
      <c r="S48" s="96"/>
      <c r="T48" s="95"/>
      <c r="U48" s="96"/>
    </row>
    <row r="49" spans="17:21" x14ac:dyDescent="0.2">
      <c r="Q49" s="89"/>
      <c r="S49" s="96"/>
      <c r="T49" s="96"/>
      <c r="U49" s="96"/>
    </row>
    <row r="50" spans="17:21" x14ac:dyDescent="0.2">
      <c r="S50" s="96"/>
      <c r="T50" s="96"/>
      <c r="U50" s="96"/>
    </row>
    <row r="51" spans="17:21" x14ac:dyDescent="0.2">
      <c r="S51" s="96"/>
      <c r="T51" s="96"/>
      <c r="U51" s="96"/>
    </row>
    <row r="52" spans="17:21" x14ac:dyDescent="0.2">
      <c r="S52" s="96"/>
      <c r="T52" s="96"/>
      <c r="U52" s="96"/>
    </row>
    <row r="53" spans="17:21" x14ac:dyDescent="0.2">
      <c r="S53" s="96"/>
      <c r="T53" s="96"/>
      <c r="U53" s="96"/>
    </row>
    <row r="54" spans="17:21" x14ac:dyDescent="0.2">
      <c r="S54" s="96"/>
      <c r="T54" s="96"/>
      <c r="U54" s="96"/>
    </row>
    <row r="55" spans="17:21" x14ac:dyDescent="0.2">
      <c r="S55" s="96"/>
      <c r="T55" s="96"/>
      <c r="U55" s="96"/>
    </row>
    <row r="56" spans="17:21" x14ac:dyDescent="0.2">
      <c r="Q56" s="93"/>
      <c r="S56" s="96"/>
      <c r="T56" s="96"/>
      <c r="U56" s="96"/>
    </row>
    <row r="57" spans="17:21" x14ac:dyDescent="0.2">
      <c r="Q57" s="93"/>
      <c r="S57" s="96"/>
      <c r="T57" s="96"/>
      <c r="U57" s="96"/>
    </row>
  </sheetData>
  <mergeCells count="11">
    <mergeCell ref="P4:R4"/>
    <mergeCell ref="C2:C5"/>
    <mergeCell ref="A1:L1"/>
    <mergeCell ref="D2:R2"/>
    <mergeCell ref="D3:R3"/>
    <mergeCell ref="B2:B5"/>
    <mergeCell ref="A2:A5"/>
    <mergeCell ref="D4:F4"/>
    <mergeCell ref="G4:I4"/>
    <mergeCell ref="J4:L4"/>
    <mergeCell ref="M4:O4"/>
  </mergeCells>
  <phoneticPr fontId="4" type="noConversion"/>
  <printOptions horizontalCentered="1"/>
  <pageMargins left="0.39370078740157483" right="0.39370078740157483" top="1.1811023622047245" bottom="0.39370078740157483" header="0" footer="0"/>
  <pageSetup paperSize="9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M95"/>
  <sheetViews>
    <sheetView tabSelected="1" topLeftCell="A52" zoomScaleNormal="100" workbookViewId="0">
      <selection activeCell="J52" sqref="J52"/>
    </sheetView>
  </sheetViews>
  <sheetFormatPr defaultColWidth="9.140625" defaultRowHeight="12.75" x14ac:dyDescent="0.2"/>
  <cols>
    <col min="1" max="1" width="4.5703125" customWidth="1"/>
    <col min="2" max="2" width="56.5703125" customWidth="1"/>
    <col min="3" max="3" width="15.140625" customWidth="1"/>
    <col min="4" max="4" width="13.140625" customWidth="1"/>
    <col min="5" max="7" width="12" customWidth="1"/>
    <col min="8" max="8" width="12.42578125" customWidth="1"/>
  </cols>
  <sheetData>
    <row r="1" spans="1:8" ht="51" customHeight="1" x14ac:dyDescent="0.2">
      <c r="A1" s="132" t="s">
        <v>83</v>
      </c>
      <c r="B1" s="132"/>
      <c r="C1" s="132"/>
      <c r="D1" s="132"/>
      <c r="E1" s="132"/>
      <c r="F1" s="132"/>
      <c r="G1" s="132"/>
      <c r="H1" s="132"/>
    </row>
    <row r="2" spans="1:8" ht="13.5" customHeight="1" x14ac:dyDescent="0.2">
      <c r="A2" s="146"/>
      <c r="B2" s="146"/>
      <c r="C2" s="146"/>
      <c r="D2" s="146"/>
    </row>
    <row r="3" spans="1:8" ht="13.15" customHeight="1" x14ac:dyDescent="0.2">
      <c r="A3" s="133" t="s">
        <v>84</v>
      </c>
      <c r="B3" s="133"/>
      <c r="C3" s="133"/>
      <c r="D3" s="133"/>
      <c r="E3" s="133"/>
      <c r="F3" s="133"/>
      <c r="G3" s="133"/>
      <c r="H3" s="133"/>
    </row>
    <row r="4" spans="1:8" ht="13.15" customHeight="1" x14ac:dyDescent="0.2">
      <c r="A4" s="152" t="s">
        <v>61</v>
      </c>
      <c r="B4" s="149" t="s">
        <v>102</v>
      </c>
      <c r="C4" s="150"/>
      <c r="D4" s="150"/>
      <c r="E4" s="150"/>
      <c r="F4" s="150"/>
      <c r="G4" s="150"/>
      <c r="H4" s="151"/>
    </row>
    <row r="5" spans="1:8" ht="13.15" customHeight="1" x14ac:dyDescent="0.2">
      <c r="A5" s="153"/>
      <c r="B5" s="147" t="s">
        <v>62</v>
      </c>
      <c r="C5" s="147" t="s">
        <v>63</v>
      </c>
      <c r="D5" s="134" t="s">
        <v>64</v>
      </c>
      <c r="E5" s="135"/>
      <c r="F5" s="135"/>
      <c r="G5" s="135"/>
      <c r="H5" s="136"/>
    </row>
    <row r="6" spans="1:8" ht="60" customHeight="1" x14ac:dyDescent="0.2">
      <c r="A6" s="154"/>
      <c r="B6" s="148"/>
      <c r="C6" s="147"/>
      <c r="D6" s="137"/>
      <c r="E6" s="138"/>
      <c r="F6" s="138"/>
      <c r="G6" s="138"/>
      <c r="H6" s="139"/>
    </row>
    <row r="7" spans="1:8" s="37" customFormat="1" x14ac:dyDescent="0.2">
      <c r="A7" s="49">
        <v>1</v>
      </c>
      <c r="B7" s="49">
        <f>A7+1</f>
        <v>2</v>
      </c>
      <c r="C7" s="49">
        <f>B7+1</f>
        <v>3</v>
      </c>
      <c r="D7" s="140">
        <f>C7+1</f>
        <v>4</v>
      </c>
      <c r="E7" s="141"/>
      <c r="F7" s="141"/>
      <c r="G7" s="141"/>
      <c r="H7" s="142"/>
    </row>
    <row r="8" spans="1:8" x14ac:dyDescent="0.2">
      <c r="A8" s="143" t="s">
        <v>76</v>
      </c>
      <c r="B8" s="144"/>
      <c r="C8" s="144"/>
      <c r="D8" s="144"/>
      <c r="E8" s="144"/>
      <c r="F8" s="144"/>
      <c r="G8" s="144"/>
      <c r="H8" s="145"/>
    </row>
    <row r="9" spans="1:8" ht="18.75" customHeight="1" x14ac:dyDescent="0.2">
      <c r="A9" s="50" t="s">
        <v>42</v>
      </c>
      <c r="B9" s="51" t="s">
        <v>65</v>
      </c>
      <c r="C9" s="48"/>
      <c r="D9" s="118"/>
      <c r="E9" s="119"/>
      <c r="F9" s="119"/>
      <c r="G9" s="119"/>
      <c r="H9" s="120"/>
    </row>
    <row r="10" spans="1:8" x14ac:dyDescent="0.2">
      <c r="A10" s="27" t="s">
        <v>11</v>
      </c>
      <c r="B10" s="34"/>
      <c r="C10" s="24"/>
      <c r="D10" s="118"/>
      <c r="E10" s="119"/>
      <c r="F10" s="119"/>
      <c r="G10" s="119"/>
      <c r="H10" s="120"/>
    </row>
    <row r="11" spans="1:8" x14ac:dyDescent="0.2">
      <c r="A11" s="27" t="s">
        <v>12</v>
      </c>
      <c r="B11" s="34"/>
      <c r="C11" s="24"/>
      <c r="D11" s="118"/>
      <c r="E11" s="119"/>
      <c r="F11" s="119"/>
      <c r="G11" s="119"/>
      <c r="H11" s="120"/>
    </row>
    <row r="12" spans="1:8" x14ac:dyDescent="0.2">
      <c r="A12" s="26" t="s">
        <v>66</v>
      </c>
      <c r="B12" s="34"/>
      <c r="C12" s="24"/>
      <c r="D12" s="118"/>
      <c r="E12" s="119"/>
      <c r="F12" s="119"/>
      <c r="G12" s="119"/>
      <c r="H12" s="120"/>
    </row>
    <row r="13" spans="1:8" ht="15.75" customHeight="1" x14ac:dyDescent="0.2">
      <c r="A13" s="26" t="s">
        <v>43</v>
      </c>
      <c r="B13" s="33" t="s">
        <v>67</v>
      </c>
      <c r="C13" s="24"/>
      <c r="D13" s="118"/>
      <c r="E13" s="119"/>
      <c r="F13" s="119"/>
      <c r="G13" s="119"/>
      <c r="H13" s="120"/>
    </row>
    <row r="14" spans="1:8" x14ac:dyDescent="0.2">
      <c r="A14" s="27" t="s">
        <v>13</v>
      </c>
      <c r="B14" s="34"/>
      <c r="C14" s="24"/>
      <c r="D14" s="118"/>
      <c r="E14" s="119"/>
      <c r="F14" s="119"/>
      <c r="G14" s="119"/>
      <c r="H14" s="120"/>
    </row>
    <row r="15" spans="1:8" x14ac:dyDescent="0.2">
      <c r="A15" s="27" t="s">
        <v>14</v>
      </c>
      <c r="B15" s="34"/>
      <c r="C15" s="24"/>
      <c r="D15" s="118"/>
      <c r="E15" s="119"/>
      <c r="F15" s="119"/>
      <c r="G15" s="119"/>
      <c r="H15" s="120"/>
    </row>
    <row r="16" spans="1:8" x14ac:dyDescent="0.2">
      <c r="A16" s="25" t="s">
        <v>66</v>
      </c>
      <c r="B16" s="34"/>
      <c r="C16" s="24"/>
      <c r="D16" s="118"/>
      <c r="E16" s="119"/>
      <c r="F16" s="119"/>
      <c r="G16" s="119"/>
      <c r="H16" s="120"/>
    </row>
    <row r="17" spans="1:8" x14ac:dyDescent="0.2">
      <c r="A17" s="25" t="s">
        <v>68</v>
      </c>
      <c r="B17" s="35"/>
      <c r="C17" s="24"/>
      <c r="D17" s="121"/>
      <c r="E17" s="122"/>
      <c r="F17" s="122"/>
      <c r="G17" s="122"/>
      <c r="H17" s="123"/>
    </row>
    <row r="18" spans="1:8" x14ac:dyDescent="0.2">
      <c r="A18" s="143" t="s">
        <v>77</v>
      </c>
      <c r="B18" s="144"/>
      <c r="C18" s="144"/>
      <c r="D18" s="144"/>
      <c r="E18" s="144"/>
      <c r="F18" s="144"/>
      <c r="G18" s="144"/>
      <c r="H18" s="145"/>
    </row>
    <row r="19" spans="1:8" ht="13.5" customHeight="1" x14ac:dyDescent="0.2">
      <c r="A19" s="50" t="s">
        <v>42</v>
      </c>
      <c r="B19" s="51" t="s">
        <v>65</v>
      </c>
      <c r="C19" s="48"/>
      <c r="D19" s="121"/>
      <c r="E19" s="122"/>
      <c r="F19" s="122"/>
      <c r="G19" s="122"/>
      <c r="H19" s="123"/>
    </row>
    <row r="20" spans="1:8" x14ac:dyDescent="0.2">
      <c r="A20" s="27" t="s">
        <v>11</v>
      </c>
      <c r="B20" s="34"/>
      <c r="C20" s="24"/>
      <c r="D20" s="121"/>
      <c r="E20" s="122"/>
      <c r="F20" s="122"/>
      <c r="G20" s="122"/>
      <c r="H20" s="123"/>
    </row>
    <row r="21" spans="1:8" x14ac:dyDescent="0.2">
      <c r="A21" s="27" t="s">
        <v>12</v>
      </c>
      <c r="B21" s="34"/>
      <c r="C21" s="24"/>
      <c r="D21" s="121"/>
      <c r="E21" s="122"/>
      <c r="F21" s="122"/>
      <c r="G21" s="122"/>
      <c r="H21" s="123"/>
    </row>
    <row r="22" spans="1:8" x14ac:dyDescent="0.2">
      <c r="A22" s="26" t="s">
        <v>66</v>
      </c>
      <c r="B22" s="34"/>
      <c r="C22" s="24"/>
      <c r="D22" s="121"/>
      <c r="E22" s="122"/>
      <c r="F22" s="122"/>
      <c r="G22" s="122"/>
      <c r="H22" s="123"/>
    </row>
    <row r="23" spans="1:8" ht="15.75" customHeight="1" x14ac:dyDescent="0.2">
      <c r="A23" s="26" t="s">
        <v>43</v>
      </c>
      <c r="B23" s="33" t="s">
        <v>67</v>
      </c>
      <c r="C23" s="24"/>
      <c r="D23" s="121"/>
      <c r="E23" s="122"/>
      <c r="F23" s="122"/>
      <c r="G23" s="122"/>
      <c r="H23" s="123"/>
    </row>
    <row r="24" spans="1:8" x14ac:dyDescent="0.2">
      <c r="A24" s="27" t="s">
        <v>13</v>
      </c>
      <c r="B24" s="34"/>
      <c r="C24" s="24"/>
      <c r="D24" s="121"/>
      <c r="E24" s="122"/>
      <c r="F24" s="122"/>
      <c r="G24" s="122"/>
      <c r="H24" s="123"/>
    </row>
    <row r="25" spans="1:8" x14ac:dyDescent="0.2">
      <c r="A25" s="27" t="s">
        <v>14</v>
      </c>
      <c r="B25" s="34"/>
      <c r="C25" s="24"/>
      <c r="D25" s="121"/>
      <c r="E25" s="122"/>
      <c r="F25" s="122"/>
      <c r="G25" s="122"/>
      <c r="H25" s="123"/>
    </row>
    <row r="26" spans="1:8" x14ac:dyDescent="0.2">
      <c r="A26" s="25" t="s">
        <v>66</v>
      </c>
      <c r="B26" s="34"/>
      <c r="C26" s="24"/>
      <c r="D26" s="121"/>
      <c r="E26" s="122"/>
      <c r="F26" s="122"/>
      <c r="G26" s="122"/>
      <c r="H26" s="123"/>
    </row>
    <row r="27" spans="1:8" x14ac:dyDescent="0.2">
      <c r="A27" s="25" t="s">
        <v>68</v>
      </c>
      <c r="B27" s="35"/>
      <c r="C27" s="24"/>
      <c r="D27" s="121"/>
      <c r="E27" s="122"/>
      <c r="F27" s="122"/>
      <c r="G27" s="122"/>
      <c r="H27" s="123"/>
    </row>
    <row r="28" spans="1:8" x14ac:dyDescent="0.2">
      <c r="A28" s="143" t="s">
        <v>78</v>
      </c>
      <c r="B28" s="144"/>
      <c r="C28" s="144"/>
      <c r="D28" s="144"/>
      <c r="E28" s="144"/>
      <c r="F28" s="144"/>
      <c r="G28" s="144"/>
      <c r="H28" s="145"/>
    </row>
    <row r="29" spans="1:8" ht="27.75" customHeight="1" x14ac:dyDescent="0.2">
      <c r="A29" s="26" t="s">
        <v>42</v>
      </c>
      <c r="B29" s="33" t="s">
        <v>65</v>
      </c>
      <c r="C29" s="24"/>
      <c r="D29" s="121"/>
      <c r="E29" s="122"/>
      <c r="F29" s="122"/>
      <c r="G29" s="122"/>
      <c r="H29" s="123"/>
    </row>
    <row r="30" spans="1:8" x14ac:dyDescent="0.2">
      <c r="A30" s="27" t="s">
        <v>11</v>
      </c>
      <c r="B30" s="34"/>
      <c r="C30" s="24"/>
      <c r="D30" s="121"/>
      <c r="E30" s="122"/>
      <c r="F30" s="122"/>
      <c r="G30" s="122"/>
      <c r="H30" s="123"/>
    </row>
    <row r="31" spans="1:8" x14ac:dyDescent="0.2">
      <c r="A31" s="27" t="s">
        <v>12</v>
      </c>
      <c r="B31" s="34"/>
      <c r="C31" s="24"/>
      <c r="D31" s="121"/>
      <c r="E31" s="122"/>
      <c r="F31" s="122"/>
      <c r="G31" s="122"/>
      <c r="H31" s="123"/>
    </row>
    <row r="32" spans="1:8" x14ac:dyDescent="0.2">
      <c r="A32" s="26" t="s">
        <v>66</v>
      </c>
      <c r="B32" s="34"/>
      <c r="C32" s="24"/>
      <c r="D32" s="121"/>
      <c r="E32" s="122"/>
      <c r="F32" s="122"/>
      <c r="G32" s="122"/>
      <c r="H32" s="123"/>
    </row>
    <row r="33" spans="1:8" ht="15.75" customHeight="1" x14ac:dyDescent="0.2">
      <c r="A33" s="26" t="s">
        <v>43</v>
      </c>
      <c r="B33" s="33" t="s">
        <v>67</v>
      </c>
      <c r="C33" s="24"/>
      <c r="D33" s="121"/>
      <c r="E33" s="122"/>
      <c r="F33" s="122"/>
      <c r="G33" s="122"/>
      <c r="H33" s="123"/>
    </row>
    <row r="34" spans="1:8" x14ac:dyDescent="0.2">
      <c r="A34" s="27" t="s">
        <v>13</v>
      </c>
      <c r="B34" s="34"/>
      <c r="C34" s="24"/>
      <c r="D34" s="121"/>
      <c r="E34" s="122"/>
      <c r="F34" s="122"/>
      <c r="G34" s="122"/>
      <c r="H34" s="123"/>
    </row>
    <row r="35" spans="1:8" x14ac:dyDescent="0.2">
      <c r="A35" s="27" t="s">
        <v>14</v>
      </c>
      <c r="B35" s="34"/>
      <c r="C35" s="24"/>
      <c r="D35" s="121"/>
      <c r="E35" s="122"/>
      <c r="F35" s="122"/>
      <c r="G35" s="122"/>
      <c r="H35" s="123"/>
    </row>
    <row r="36" spans="1:8" x14ac:dyDescent="0.2">
      <c r="A36" s="25" t="s">
        <v>66</v>
      </c>
      <c r="B36" s="34"/>
      <c r="C36" s="24"/>
      <c r="D36" s="121"/>
      <c r="E36" s="122"/>
      <c r="F36" s="122"/>
      <c r="G36" s="122"/>
      <c r="H36" s="123"/>
    </row>
    <row r="37" spans="1:8" x14ac:dyDescent="0.2">
      <c r="A37" s="25" t="s">
        <v>68</v>
      </c>
      <c r="B37" s="35"/>
      <c r="C37" s="24"/>
      <c r="D37" s="121"/>
      <c r="E37" s="122"/>
      <c r="F37" s="122"/>
      <c r="G37" s="122"/>
      <c r="H37" s="123"/>
    </row>
    <row r="38" spans="1:8" x14ac:dyDescent="0.2">
      <c r="A38" s="143" t="s">
        <v>79</v>
      </c>
      <c r="B38" s="144"/>
      <c r="C38" s="144"/>
      <c r="D38" s="144"/>
      <c r="E38" s="144"/>
      <c r="F38" s="144"/>
      <c r="G38" s="144"/>
      <c r="H38" s="145"/>
    </row>
    <row r="39" spans="1:8" x14ac:dyDescent="0.2">
      <c r="A39" s="26" t="s">
        <v>42</v>
      </c>
      <c r="B39" s="33" t="s">
        <v>65</v>
      </c>
      <c r="C39" s="24"/>
      <c r="D39" s="121"/>
      <c r="E39" s="122"/>
      <c r="F39" s="122"/>
      <c r="G39" s="122"/>
      <c r="H39" s="123"/>
    </row>
    <row r="40" spans="1:8" x14ac:dyDescent="0.2">
      <c r="A40" s="27" t="s">
        <v>11</v>
      </c>
      <c r="B40" s="34"/>
      <c r="C40" s="24"/>
      <c r="D40" s="121"/>
      <c r="E40" s="122"/>
      <c r="F40" s="122"/>
      <c r="G40" s="122"/>
      <c r="H40" s="123"/>
    </row>
    <row r="41" spans="1:8" x14ac:dyDescent="0.2">
      <c r="A41" s="27" t="s">
        <v>12</v>
      </c>
      <c r="B41" s="34"/>
      <c r="C41" s="24"/>
      <c r="D41" s="121"/>
      <c r="E41" s="122"/>
      <c r="F41" s="122"/>
      <c r="G41" s="122"/>
      <c r="H41" s="123"/>
    </row>
    <row r="42" spans="1:8" x14ac:dyDescent="0.2">
      <c r="A42" s="26" t="s">
        <v>66</v>
      </c>
      <c r="B42" s="34"/>
      <c r="C42" s="24"/>
      <c r="D42" s="121"/>
      <c r="E42" s="122"/>
      <c r="F42" s="122"/>
      <c r="G42" s="122"/>
      <c r="H42" s="123"/>
    </row>
    <row r="43" spans="1:8" x14ac:dyDescent="0.2">
      <c r="A43" s="26" t="s">
        <v>43</v>
      </c>
      <c r="B43" s="33" t="s">
        <v>67</v>
      </c>
      <c r="C43" s="24"/>
      <c r="D43" s="121"/>
      <c r="E43" s="122"/>
      <c r="F43" s="122"/>
      <c r="G43" s="122"/>
      <c r="H43" s="123"/>
    </row>
    <row r="44" spans="1:8" x14ac:dyDescent="0.2">
      <c r="A44" s="27" t="s">
        <v>13</v>
      </c>
      <c r="B44" s="34"/>
      <c r="C44" s="24"/>
      <c r="D44" s="121"/>
      <c r="E44" s="122"/>
      <c r="F44" s="122"/>
      <c r="G44" s="122"/>
      <c r="H44" s="123"/>
    </row>
    <row r="45" spans="1:8" x14ac:dyDescent="0.2">
      <c r="A45" s="27" t="s">
        <v>14</v>
      </c>
      <c r="B45" s="34"/>
      <c r="C45" s="24"/>
      <c r="D45" s="121"/>
      <c r="E45" s="122"/>
      <c r="F45" s="122"/>
      <c r="G45" s="122"/>
      <c r="H45" s="123"/>
    </row>
    <row r="46" spans="1:8" x14ac:dyDescent="0.2">
      <c r="A46" s="25" t="s">
        <v>66</v>
      </c>
      <c r="B46" s="34"/>
      <c r="C46" s="24"/>
      <c r="D46" s="121"/>
      <c r="E46" s="122"/>
      <c r="F46" s="122"/>
      <c r="G46" s="122"/>
      <c r="H46" s="123"/>
    </row>
    <row r="47" spans="1:8" x14ac:dyDescent="0.2">
      <c r="A47" s="25" t="s">
        <v>68</v>
      </c>
      <c r="B47" s="35"/>
      <c r="C47" s="24"/>
      <c r="D47" s="121"/>
      <c r="E47" s="122"/>
      <c r="F47" s="122"/>
      <c r="G47" s="122"/>
      <c r="H47" s="123"/>
    </row>
    <row r="48" spans="1:8" x14ac:dyDescent="0.2">
      <c r="A48" s="143" t="s">
        <v>80</v>
      </c>
      <c r="B48" s="144"/>
      <c r="C48" s="144"/>
      <c r="D48" s="144"/>
      <c r="E48" s="144"/>
      <c r="F48" s="144"/>
      <c r="G48" s="144"/>
      <c r="H48" s="145"/>
    </row>
    <row r="49" spans="1:8" x14ac:dyDescent="0.2">
      <c r="A49" s="26" t="s">
        <v>42</v>
      </c>
      <c r="B49" s="33" t="s">
        <v>65</v>
      </c>
      <c r="C49" s="24"/>
      <c r="D49" s="121"/>
      <c r="E49" s="122"/>
      <c r="F49" s="122"/>
      <c r="G49" s="122"/>
      <c r="H49" s="123"/>
    </row>
    <row r="50" spans="1:8" x14ac:dyDescent="0.2">
      <c r="A50" s="27" t="s">
        <v>11</v>
      </c>
      <c r="B50" s="34"/>
      <c r="C50" s="24"/>
      <c r="D50" s="121"/>
      <c r="E50" s="122"/>
      <c r="F50" s="122"/>
      <c r="G50" s="122"/>
      <c r="H50" s="123"/>
    </row>
    <row r="51" spans="1:8" x14ac:dyDescent="0.2">
      <c r="A51" s="27" t="s">
        <v>12</v>
      </c>
      <c r="B51" s="34"/>
      <c r="C51" s="24"/>
      <c r="D51" s="121"/>
      <c r="E51" s="122"/>
      <c r="F51" s="122"/>
      <c r="G51" s="122"/>
      <c r="H51" s="123"/>
    </row>
    <row r="52" spans="1:8" x14ac:dyDescent="0.2">
      <c r="A52" s="26" t="s">
        <v>66</v>
      </c>
      <c r="B52" s="34"/>
      <c r="C52" s="24"/>
      <c r="D52" s="121"/>
      <c r="E52" s="122"/>
      <c r="F52" s="122"/>
      <c r="G52" s="122"/>
      <c r="H52" s="123"/>
    </row>
    <row r="53" spans="1:8" x14ac:dyDescent="0.2">
      <c r="A53" s="26" t="s">
        <v>43</v>
      </c>
      <c r="B53" s="33" t="s">
        <v>67</v>
      </c>
      <c r="C53" s="24"/>
      <c r="D53" s="121"/>
      <c r="E53" s="122"/>
      <c r="F53" s="122"/>
      <c r="G53" s="122"/>
      <c r="H53" s="123"/>
    </row>
    <row r="54" spans="1:8" x14ac:dyDescent="0.2">
      <c r="A54" s="27" t="s">
        <v>13</v>
      </c>
      <c r="B54" s="34"/>
      <c r="C54" s="24"/>
      <c r="D54" s="121"/>
      <c r="E54" s="122"/>
      <c r="F54" s="122"/>
      <c r="G54" s="122"/>
      <c r="H54" s="123"/>
    </row>
    <row r="55" spans="1:8" x14ac:dyDescent="0.2">
      <c r="A55" s="27" t="s">
        <v>14</v>
      </c>
      <c r="B55" s="34"/>
      <c r="C55" s="24"/>
      <c r="D55" s="121"/>
      <c r="E55" s="122"/>
      <c r="F55" s="122"/>
      <c r="G55" s="122"/>
      <c r="H55" s="123"/>
    </row>
    <row r="56" spans="1:8" x14ac:dyDescent="0.2">
      <c r="A56" s="25" t="s">
        <v>66</v>
      </c>
      <c r="B56" s="34"/>
      <c r="C56" s="24"/>
      <c r="D56" s="121"/>
      <c r="E56" s="122"/>
      <c r="F56" s="122"/>
      <c r="G56" s="122"/>
      <c r="H56" s="123"/>
    </row>
    <row r="57" spans="1:8" x14ac:dyDescent="0.2">
      <c r="A57" s="25" t="s">
        <v>68</v>
      </c>
      <c r="B57" s="35"/>
      <c r="C57" s="24"/>
      <c r="D57" s="121"/>
      <c r="E57" s="122"/>
      <c r="F57" s="122"/>
      <c r="G57" s="122"/>
      <c r="H57" s="123"/>
    </row>
    <row r="59" spans="1:8" ht="19.5" customHeight="1" x14ac:dyDescent="0.2">
      <c r="A59" s="156" t="s">
        <v>85</v>
      </c>
      <c r="B59" s="156"/>
      <c r="C59" s="156"/>
      <c r="D59" s="156"/>
      <c r="E59" s="156"/>
      <c r="F59" s="156"/>
      <c r="G59" s="156"/>
      <c r="H59" s="156"/>
    </row>
    <row r="60" spans="1:8" ht="13.15" customHeight="1" x14ac:dyDescent="0.2">
      <c r="A60" s="147" t="s">
        <v>61</v>
      </c>
      <c r="B60" s="147" t="s">
        <v>62</v>
      </c>
      <c r="C60" s="147" t="s">
        <v>63</v>
      </c>
      <c r="D60" s="147" t="s">
        <v>64</v>
      </c>
      <c r="E60" s="147"/>
      <c r="F60" s="147"/>
      <c r="G60" s="147"/>
      <c r="H60" s="147"/>
    </row>
    <row r="61" spans="1:8" ht="64.5" customHeight="1" x14ac:dyDescent="0.2">
      <c r="A61" s="148"/>
      <c r="B61" s="148"/>
      <c r="C61" s="147"/>
      <c r="D61" s="147"/>
      <c r="E61" s="147"/>
      <c r="F61" s="147"/>
      <c r="G61" s="147"/>
      <c r="H61" s="147"/>
    </row>
    <row r="62" spans="1:8" s="37" customFormat="1" x14ac:dyDescent="0.2">
      <c r="A62" s="28">
        <v>1</v>
      </c>
      <c r="B62" s="28">
        <f>A62+1</f>
        <v>2</v>
      </c>
      <c r="C62" s="28">
        <f>B62+1</f>
        <v>3</v>
      </c>
      <c r="D62" s="155">
        <f>C62+1</f>
        <v>4</v>
      </c>
      <c r="E62" s="155"/>
      <c r="F62" s="155"/>
      <c r="G62" s="155"/>
      <c r="H62" s="155"/>
    </row>
    <row r="63" spans="1:8" x14ac:dyDescent="0.2">
      <c r="A63" s="26" t="s">
        <v>42</v>
      </c>
      <c r="B63" s="36"/>
      <c r="C63" s="28"/>
      <c r="D63" s="121"/>
      <c r="E63" s="122"/>
      <c r="F63" s="122"/>
      <c r="G63" s="122"/>
      <c r="H63" s="123"/>
    </row>
    <row r="64" spans="1:8" x14ac:dyDescent="0.2">
      <c r="A64" s="25" t="s">
        <v>68</v>
      </c>
      <c r="B64" s="28"/>
      <c r="C64" s="29"/>
      <c r="D64" s="121"/>
      <c r="E64" s="122"/>
      <c r="F64" s="122"/>
      <c r="G64" s="122"/>
      <c r="H64" s="123"/>
    </row>
    <row r="65" spans="1:13" ht="15" customHeight="1" x14ac:dyDescent="0.2">
      <c r="A65" s="30"/>
      <c r="B65" s="31"/>
      <c r="C65" s="32"/>
      <c r="D65" s="32"/>
    </row>
    <row r="66" spans="1:13" ht="15" customHeight="1" x14ac:dyDescent="0.25">
      <c r="A66" s="124" t="s">
        <v>86</v>
      </c>
      <c r="B66" s="124"/>
      <c r="C66" s="124"/>
      <c r="D66" s="124"/>
      <c r="E66" s="124"/>
      <c r="F66" s="124"/>
      <c r="G66" s="124"/>
      <c r="H66" s="124"/>
    </row>
    <row r="67" spans="1:13" ht="15" customHeight="1" x14ac:dyDescent="0.2">
      <c r="A67" s="125" t="s">
        <v>87</v>
      </c>
      <c r="B67" s="127" t="s">
        <v>69</v>
      </c>
      <c r="C67" s="127" t="s">
        <v>1</v>
      </c>
      <c r="D67" s="129" t="s">
        <v>88</v>
      </c>
      <c r="E67" s="130"/>
      <c r="F67" s="130"/>
      <c r="G67" s="130"/>
      <c r="H67" s="131"/>
    </row>
    <row r="68" spans="1:13" ht="15" customHeight="1" x14ac:dyDescent="0.2">
      <c r="A68" s="126"/>
      <c r="B68" s="128"/>
      <c r="C68" s="128"/>
      <c r="D68" s="18" t="s">
        <v>76</v>
      </c>
      <c r="E68" s="18" t="s">
        <v>77</v>
      </c>
      <c r="F68" s="18" t="s">
        <v>78</v>
      </c>
      <c r="G68" s="18" t="s">
        <v>79</v>
      </c>
      <c r="H68" s="18" t="s">
        <v>80</v>
      </c>
    </row>
    <row r="69" spans="1:13" ht="15" customHeight="1" x14ac:dyDescent="0.25">
      <c r="A69" s="18">
        <v>1</v>
      </c>
      <c r="B69" s="18">
        <v>2</v>
      </c>
      <c r="C69" s="18">
        <v>3</v>
      </c>
      <c r="D69" s="18">
        <v>4</v>
      </c>
      <c r="E69" s="18">
        <v>5</v>
      </c>
      <c r="F69" s="18">
        <v>6</v>
      </c>
      <c r="G69" s="44">
        <v>7</v>
      </c>
      <c r="H69" s="44">
        <v>8</v>
      </c>
    </row>
    <row r="70" spans="1:13" ht="20.25" customHeight="1" x14ac:dyDescent="0.2">
      <c r="A70" s="45" t="s">
        <v>42</v>
      </c>
      <c r="B70" s="46" t="s">
        <v>106</v>
      </c>
      <c r="C70" s="39" t="s">
        <v>103</v>
      </c>
      <c r="D70" s="47">
        <f>'[2]расчет '!$M$127</f>
        <v>22339.150554384567</v>
      </c>
      <c r="E70" s="47">
        <f>[3]Анадырь!$M$127</f>
        <v>22429.703549518825</v>
      </c>
      <c r="F70" s="47">
        <f>[4]Анадырь!$T$145</f>
        <v>24868.151449784324</v>
      </c>
      <c r="G70" s="47">
        <f>[5]Анадырь!$M$127</f>
        <v>27327.087385086212</v>
      </c>
      <c r="H70" s="47">
        <f>[6]Анадырь!$M$132</f>
        <v>33902.897691174403</v>
      </c>
    </row>
    <row r="71" spans="1:13" ht="15" customHeight="1" x14ac:dyDescent="0.2"/>
    <row r="72" spans="1:13" ht="15" customHeight="1" x14ac:dyDescent="0.2"/>
    <row r="73" spans="1:13" ht="15" customHeight="1" x14ac:dyDescent="0.2">
      <c r="L73" s="94"/>
    </row>
    <row r="74" spans="1:13" ht="15" customHeight="1" x14ac:dyDescent="0.2">
      <c r="M74" s="97"/>
    </row>
    <row r="75" spans="1:13" ht="15" customHeight="1" x14ac:dyDescent="0.2"/>
    <row r="76" spans="1:13" ht="15" customHeight="1" x14ac:dyDescent="0.2"/>
    <row r="77" spans="1:13" ht="15" customHeight="1" x14ac:dyDescent="0.2">
      <c r="J77" s="94"/>
    </row>
    <row r="78" spans="1:13" ht="15" customHeight="1" x14ac:dyDescent="0.2"/>
    <row r="79" spans="1:13" ht="15" customHeight="1" x14ac:dyDescent="0.2"/>
    <row r="80" spans="1:13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</sheetData>
  <mergeCells count="72">
    <mergeCell ref="D60:H61"/>
    <mergeCell ref="D62:H62"/>
    <mergeCell ref="D63:H63"/>
    <mergeCell ref="D64:H64"/>
    <mergeCell ref="D54:H54"/>
    <mergeCell ref="D55:H55"/>
    <mergeCell ref="D56:H56"/>
    <mergeCell ref="D57:H57"/>
    <mergeCell ref="A59:H59"/>
    <mergeCell ref="A60:A61"/>
    <mergeCell ref="B60:B61"/>
    <mergeCell ref="C60:C61"/>
    <mergeCell ref="D53:H53"/>
    <mergeCell ref="D43:H43"/>
    <mergeCell ref="D44:H44"/>
    <mergeCell ref="D45:H45"/>
    <mergeCell ref="D46:H46"/>
    <mergeCell ref="A48:H48"/>
    <mergeCell ref="D47:H47"/>
    <mergeCell ref="D49:H49"/>
    <mergeCell ref="D50:H50"/>
    <mergeCell ref="D51:H51"/>
    <mergeCell ref="D52:H52"/>
    <mergeCell ref="A38:H38"/>
    <mergeCell ref="D39:H39"/>
    <mergeCell ref="D40:H40"/>
    <mergeCell ref="D41:H41"/>
    <mergeCell ref="D42:H42"/>
    <mergeCell ref="D33:H33"/>
    <mergeCell ref="D34:H34"/>
    <mergeCell ref="D35:H35"/>
    <mergeCell ref="D36:H36"/>
    <mergeCell ref="D37:H37"/>
    <mergeCell ref="A28:H28"/>
    <mergeCell ref="D29:H29"/>
    <mergeCell ref="D30:H30"/>
    <mergeCell ref="D31:H31"/>
    <mergeCell ref="D32:H32"/>
    <mergeCell ref="D23:H23"/>
    <mergeCell ref="D24:H24"/>
    <mergeCell ref="D25:H25"/>
    <mergeCell ref="D26:H26"/>
    <mergeCell ref="D27:H27"/>
    <mergeCell ref="A18:H18"/>
    <mergeCell ref="D19:H19"/>
    <mergeCell ref="D20:H20"/>
    <mergeCell ref="D21:H21"/>
    <mergeCell ref="D22:H22"/>
    <mergeCell ref="A1:H1"/>
    <mergeCell ref="A3:H3"/>
    <mergeCell ref="D5:H6"/>
    <mergeCell ref="D7:H7"/>
    <mergeCell ref="A8:H8"/>
    <mergeCell ref="A2:D2"/>
    <mergeCell ref="B5:B6"/>
    <mergeCell ref="C5:C6"/>
    <mergeCell ref="B4:H4"/>
    <mergeCell ref="A4:A6"/>
    <mergeCell ref="A66:H66"/>
    <mergeCell ref="A67:A68"/>
    <mergeCell ref="B67:B68"/>
    <mergeCell ref="C67:C68"/>
    <mergeCell ref="D67:H67"/>
    <mergeCell ref="D14:H14"/>
    <mergeCell ref="D15:H15"/>
    <mergeCell ref="D16:H16"/>
    <mergeCell ref="D17:H17"/>
    <mergeCell ref="D9:H9"/>
    <mergeCell ref="D10:H10"/>
    <mergeCell ref="D11:H11"/>
    <mergeCell ref="D12:H12"/>
    <mergeCell ref="D13:H13"/>
  </mergeCells>
  <phoneticPr fontId="4" type="noConversion"/>
  <printOptions horizontalCentered="1"/>
  <pageMargins left="1.1811023622047245" right="0.39370078740157483" top="0.39370078740157483" bottom="0.39370078740157483" header="0" footer="0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workbookViewId="0">
      <selection activeCell="N7" sqref="N7"/>
    </sheetView>
  </sheetViews>
  <sheetFormatPr defaultColWidth="9.140625" defaultRowHeight="12.75" x14ac:dyDescent="0.2"/>
  <cols>
    <col min="1" max="1" width="6.5703125" style="53" customWidth="1"/>
    <col min="2" max="2" width="75.85546875" style="53" customWidth="1"/>
    <col min="3" max="3" width="12" style="53" customWidth="1"/>
    <col min="4" max="8" width="12.140625" style="53" customWidth="1"/>
    <col min="9" max="16384" width="9.140625" style="53"/>
  </cols>
  <sheetData>
    <row r="1" spans="1:8" s="52" customFormat="1" ht="29.45" customHeight="1" x14ac:dyDescent="0.25">
      <c r="A1" s="161" t="s">
        <v>99</v>
      </c>
      <c r="B1" s="161"/>
      <c r="C1" s="161"/>
      <c r="D1" s="161"/>
      <c r="E1" s="161"/>
      <c r="F1" s="161"/>
      <c r="G1" s="161"/>
      <c r="H1" s="161"/>
    </row>
    <row r="2" spans="1:8" ht="16.5" customHeight="1" x14ac:dyDescent="0.2">
      <c r="A2" s="162" t="s">
        <v>87</v>
      </c>
      <c r="B2" s="162" t="s">
        <v>69</v>
      </c>
      <c r="C2" s="162" t="s">
        <v>1</v>
      </c>
      <c r="D2" s="164" t="s">
        <v>89</v>
      </c>
      <c r="E2" s="165"/>
      <c r="F2" s="165"/>
      <c r="G2" s="165"/>
      <c r="H2" s="166"/>
    </row>
    <row r="3" spans="1:8" ht="15.75" x14ac:dyDescent="0.25">
      <c r="A3" s="163"/>
      <c r="B3" s="163"/>
      <c r="C3" s="163"/>
      <c r="D3" s="167" t="s">
        <v>102</v>
      </c>
      <c r="E3" s="167"/>
      <c r="F3" s="167"/>
      <c r="G3" s="167"/>
      <c r="H3" s="167"/>
    </row>
    <row r="4" spans="1:8" ht="20.25" customHeight="1" x14ac:dyDescent="0.2">
      <c r="A4" s="163"/>
      <c r="B4" s="163"/>
      <c r="C4" s="163"/>
      <c r="D4" s="82" t="s">
        <v>76</v>
      </c>
      <c r="E4" s="82" t="s">
        <v>77</v>
      </c>
      <c r="F4" s="83" t="s">
        <v>78</v>
      </c>
      <c r="G4" s="83" t="s">
        <v>79</v>
      </c>
      <c r="H4" s="83" t="s">
        <v>80</v>
      </c>
    </row>
    <row r="5" spans="1:8" ht="15.75" x14ac:dyDescent="0.2">
      <c r="A5" s="54">
        <v>1</v>
      </c>
      <c r="B5" s="42">
        <v>2</v>
      </c>
      <c r="C5" s="42">
        <v>3</v>
      </c>
      <c r="D5" s="54">
        <f>C5+1</f>
        <v>4</v>
      </c>
      <c r="E5" s="54">
        <f>D5+1</f>
        <v>5</v>
      </c>
      <c r="F5" s="54">
        <f>E5+1</f>
        <v>6</v>
      </c>
      <c r="G5" s="54">
        <f>F5+1</f>
        <v>7</v>
      </c>
      <c r="H5" s="54">
        <f>G5+1</f>
        <v>8</v>
      </c>
    </row>
    <row r="6" spans="1:8" ht="17.25" customHeight="1" x14ac:dyDescent="0.2">
      <c r="A6" s="62" t="s">
        <v>90</v>
      </c>
      <c r="B6" s="157" t="s">
        <v>93</v>
      </c>
      <c r="C6" s="158"/>
      <c r="D6" s="158"/>
      <c r="E6" s="158"/>
      <c r="F6" s="158"/>
      <c r="G6" s="158"/>
      <c r="H6" s="159"/>
    </row>
    <row r="7" spans="1:8" ht="33.75" customHeight="1" x14ac:dyDescent="0.2">
      <c r="A7" s="63" t="s">
        <v>91</v>
      </c>
      <c r="B7" s="64" t="s">
        <v>94</v>
      </c>
      <c r="C7" s="65" t="s">
        <v>95</v>
      </c>
      <c r="D7" s="55">
        <f>IF(ISERR(D8/D9),"0,00",D8/D9)</f>
        <v>0</v>
      </c>
      <c r="E7" s="56">
        <f>IF(ISERR(E8/E9),"0,00",E8/E9)</f>
        <v>0</v>
      </c>
      <c r="F7" s="56">
        <f>IF(ISERR(F8/F9),"0,00",F8/F9)</f>
        <v>0</v>
      </c>
      <c r="G7" s="56">
        <f>IF(ISERR(G8/G9),"0,00",G8/G9)</f>
        <v>0</v>
      </c>
      <c r="H7" s="57">
        <f>IF(ISERR(H8/H9),"0,00",H8/H9)</f>
        <v>0</v>
      </c>
    </row>
    <row r="8" spans="1:8" ht="149.44999999999999" customHeight="1" x14ac:dyDescent="0.2">
      <c r="A8" s="58" t="s">
        <v>11</v>
      </c>
      <c r="B8" s="66" t="s">
        <v>96</v>
      </c>
      <c r="C8" s="67" t="s">
        <v>92</v>
      </c>
      <c r="D8" s="59">
        <v>0</v>
      </c>
      <c r="E8" s="60">
        <v>0</v>
      </c>
      <c r="F8" s="60">
        <v>0</v>
      </c>
      <c r="G8" s="60">
        <v>0</v>
      </c>
      <c r="H8" s="61">
        <v>0</v>
      </c>
    </row>
    <row r="9" spans="1:8" ht="23.25" customHeight="1" x14ac:dyDescent="0.2">
      <c r="A9" s="68" t="s">
        <v>12</v>
      </c>
      <c r="B9" s="69" t="s">
        <v>97</v>
      </c>
      <c r="C9" s="70" t="s">
        <v>98</v>
      </c>
      <c r="D9" s="71">
        <v>3.48</v>
      </c>
      <c r="E9" s="72">
        <v>3.48</v>
      </c>
      <c r="F9" s="72">
        <v>3.48</v>
      </c>
      <c r="G9" s="72">
        <v>3.48</v>
      </c>
      <c r="H9" s="73">
        <v>3.48</v>
      </c>
    </row>
    <row r="10" spans="1:8" ht="16.5" customHeight="1" x14ac:dyDescent="0.2">
      <c r="A10" s="160"/>
      <c r="B10" s="160"/>
      <c r="C10" s="160"/>
      <c r="D10" s="160"/>
      <c r="E10" s="160"/>
      <c r="F10" s="160"/>
      <c r="G10" s="160"/>
      <c r="H10" s="160"/>
    </row>
  </sheetData>
  <mergeCells count="8">
    <mergeCell ref="B6:H6"/>
    <mergeCell ref="A10:H10"/>
    <mergeCell ref="A1:H1"/>
    <mergeCell ref="A2:A4"/>
    <mergeCell ref="B2:B4"/>
    <mergeCell ref="C2:C4"/>
    <mergeCell ref="D2:H2"/>
    <mergeCell ref="D3:H3"/>
  </mergeCells>
  <printOptions horizontalCentered="1"/>
  <pageMargins left="1.1811023622047245" right="0.39370078740157483" top="0.39370078740157483" bottom="0.39370078740157483" header="0" footer="0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Раздел 1</vt:lpstr>
      <vt:lpstr>Раздел 2</vt:lpstr>
      <vt:lpstr>Раздел 3,4</vt:lpstr>
      <vt:lpstr>Раздел 5</vt:lpstr>
      <vt:lpstr>'Раздел 2'!Заголовки_для_печати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Бровко Дарья Андреевна</cp:lastModifiedBy>
  <cp:lastPrinted>2020-11-10T07:19:58Z</cp:lastPrinted>
  <dcterms:created xsi:type="dcterms:W3CDTF">2014-03-20T10:08:40Z</dcterms:created>
  <dcterms:modified xsi:type="dcterms:W3CDTF">2023-02-01T00:21:19Z</dcterms:modified>
</cp:coreProperties>
</file>