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255" yWindow="90" windowWidth="17625" windowHeight="11925"/>
  </bookViews>
  <sheets>
    <sheet name="раздел 1" sheetId="13" r:id="rId1"/>
    <sheet name="разд 2" sheetId="12" r:id="rId2"/>
    <sheet name="разд 3" sheetId="9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1">'разд 2'!$A$1:$O$31</definedName>
  </definedNames>
  <calcPr calcId="145621"/>
</workbook>
</file>

<file path=xl/calcChain.xml><?xml version="1.0" encoding="utf-8"?>
<calcChain xmlns="http://schemas.openxmlformats.org/spreadsheetml/2006/main">
  <c r="R9" i="12" l="1"/>
  <c r="R16" i="12"/>
  <c r="R25" i="12"/>
  <c r="R28" i="12"/>
  <c r="R31" i="12"/>
  <c r="P16" i="12" l="1"/>
  <c r="P13" i="12" s="1"/>
  <c r="Q16" i="12" l="1"/>
  <c r="Q13" i="12" s="1"/>
  <c r="R13" i="12"/>
  <c r="P9" i="12"/>
  <c r="Q9" i="12" s="1"/>
  <c r="O16" i="12"/>
  <c r="O9" i="12"/>
  <c r="M9" i="12" s="1"/>
  <c r="N9" i="12" s="1"/>
  <c r="N8" i="12" s="1"/>
  <c r="N7" i="12" s="1"/>
  <c r="O25" i="12"/>
  <c r="O23" i="12" s="1"/>
  <c r="O28" i="12"/>
  <c r="M28" i="12" s="1"/>
  <c r="N28" i="12" s="1"/>
  <c r="N26" i="12" s="1"/>
  <c r="O31" i="12"/>
  <c r="M31" i="12" s="1"/>
  <c r="L9" i="12"/>
  <c r="J9" i="12" s="1"/>
  <c r="L16" i="12"/>
  <c r="L25" i="12"/>
  <c r="J25" i="12" s="1"/>
  <c r="I25" i="12"/>
  <c r="G25" i="12" s="1"/>
  <c r="G23" i="12" s="1"/>
  <c r="I31" i="12"/>
  <c r="G31" i="12" s="1"/>
  <c r="J16" i="12" l="1"/>
  <c r="K16" i="12" s="1"/>
  <c r="O13" i="12"/>
  <c r="M16" i="12"/>
  <c r="O29" i="12"/>
  <c r="N31" i="12"/>
  <c r="N29" i="12" s="1"/>
  <c r="I29" i="12"/>
  <c r="M25" i="12"/>
  <c r="N25" i="12" s="1"/>
  <c r="N23" i="12" s="1"/>
  <c r="I23" i="12"/>
  <c r="N16" i="12"/>
  <c r="O26" i="12"/>
  <c r="K25" i="12"/>
  <c r="H31" i="12"/>
  <c r="H29" i="12" s="1"/>
  <c r="G29" i="12"/>
  <c r="M8" i="12"/>
  <c r="M26" i="12"/>
  <c r="H25" i="12"/>
  <c r="H23" i="12" s="1"/>
  <c r="K9" i="12"/>
  <c r="I16" i="12"/>
  <c r="M23" i="12" l="1"/>
  <c r="G16" i="12"/>
  <c r="H16" i="12" s="1"/>
  <c r="M29" i="12"/>
  <c r="O8" i="12"/>
  <c r="M7" i="12"/>
  <c r="O7" i="12" s="1"/>
  <c r="L28" i="12" l="1"/>
  <c r="J28" i="12" l="1"/>
  <c r="K28" i="12" s="1"/>
  <c r="L26" i="12"/>
  <c r="R26" i="12"/>
  <c r="P31" i="12"/>
  <c r="R29" i="12" l="1"/>
  <c r="P29" i="12"/>
  <c r="P28" i="12"/>
  <c r="Q28" i="12" s="1"/>
  <c r="R23" i="12"/>
  <c r="P25" i="12"/>
  <c r="Q25" i="12" s="1"/>
  <c r="Q31" i="12" l="1"/>
  <c r="Q29" i="12" s="1"/>
  <c r="P6" i="12"/>
  <c r="Q6" i="12" s="1"/>
  <c r="Q26" i="12"/>
  <c r="P26" i="12"/>
  <c r="Q23" i="12"/>
  <c r="P23" i="12"/>
  <c r="R20" i="12"/>
  <c r="Q20" i="12"/>
  <c r="P20" i="12"/>
  <c r="R19" i="12"/>
  <c r="R18" i="12" s="1"/>
  <c r="Q8" i="12"/>
  <c r="Q7" i="12" s="1"/>
  <c r="Q17" i="12" s="1"/>
  <c r="P8" i="12"/>
  <c r="P7" i="12" s="1"/>
  <c r="P19" i="12" l="1"/>
  <c r="Q19" i="12"/>
  <c r="R7" i="12"/>
  <c r="R17" i="12" s="1"/>
  <c r="P17" i="12"/>
  <c r="R8" i="12"/>
  <c r="Q18" i="12"/>
  <c r="P18" i="12"/>
  <c r="I13" i="12"/>
  <c r="O20" i="12" l="1"/>
  <c r="O19" i="12" s="1"/>
  <c r="N20" i="12"/>
  <c r="N19" i="12" s="1"/>
  <c r="N18" i="12" s="1"/>
  <c r="M20" i="12"/>
  <c r="M19" i="12" s="1"/>
  <c r="M18" i="12" s="1"/>
  <c r="O18" i="12"/>
  <c r="N13" i="12"/>
  <c r="N17" i="12" s="1"/>
  <c r="M13" i="12"/>
  <c r="K26" i="12"/>
  <c r="J26" i="12"/>
  <c r="K23" i="12"/>
  <c r="J23" i="12"/>
  <c r="L20" i="12"/>
  <c r="K20" i="12"/>
  <c r="J20" i="12"/>
  <c r="K13" i="12"/>
  <c r="J13" i="12"/>
  <c r="K8" i="12"/>
  <c r="K7" i="12" s="1"/>
  <c r="J8" i="12"/>
  <c r="J7" i="12" s="1"/>
  <c r="L7" i="12" s="1"/>
  <c r="I20" i="12"/>
  <c r="H20" i="12"/>
  <c r="G20" i="12"/>
  <c r="G19" i="12" s="1"/>
  <c r="I19" i="12"/>
  <c r="H13" i="12"/>
  <c r="G13" i="12"/>
  <c r="J19" i="12" l="1"/>
  <c r="K19" i="12"/>
  <c r="H19" i="12"/>
  <c r="L8" i="12"/>
  <c r="J17" i="12"/>
  <c r="K17" i="12"/>
  <c r="M17" i="12"/>
  <c r="O17" i="12"/>
  <c r="B6" i="12" l="1"/>
  <c r="C6" i="12" s="1"/>
  <c r="D6" i="12" s="1"/>
  <c r="E6" i="12" s="1"/>
  <c r="G6" i="12" s="1"/>
  <c r="H6" i="12" s="1"/>
  <c r="J6" i="12" s="1"/>
  <c r="K6" i="12" s="1"/>
  <c r="M6" i="12" s="1"/>
  <c r="N6" i="12" s="1"/>
  <c r="O33" i="12" l="1"/>
  <c r="M33" i="12" l="1"/>
  <c r="N33" i="12" l="1"/>
  <c r="E33" i="12" l="1"/>
  <c r="D33" i="12" l="1"/>
  <c r="L31" i="12" l="1"/>
  <c r="J31" i="12" s="1"/>
  <c r="L29" i="12" l="1"/>
  <c r="K31" i="12" l="1"/>
  <c r="K29" i="12" s="1"/>
  <c r="K18" i="12" s="1"/>
  <c r="J29" i="12"/>
  <c r="J18" i="12" s="1"/>
  <c r="I28" i="12" l="1"/>
  <c r="I26" i="12" l="1"/>
  <c r="I18" i="12" s="1"/>
  <c r="G28" i="12"/>
  <c r="G26" i="12" s="1"/>
  <c r="G18" i="12" s="1"/>
  <c r="H28" i="12" l="1"/>
  <c r="H26" i="12" s="1"/>
  <c r="H18" i="12" s="1"/>
  <c r="I9" i="12" l="1"/>
  <c r="G9" i="12"/>
  <c r="G8" i="12" s="1"/>
  <c r="G7" i="12" s="1"/>
  <c r="H9" i="12" l="1"/>
  <c r="H8" i="12" s="1"/>
  <c r="H7" i="12" s="1"/>
  <c r="H17" i="12" s="1"/>
  <c r="G17" i="12"/>
  <c r="I8" i="12" l="1"/>
  <c r="I7" i="12"/>
  <c r="I17" i="12" s="1"/>
  <c r="H33" i="12"/>
  <c r="G33" i="12"/>
  <c r="L13" i="12" l="1"/>
  <c r="L17" i="12" s="1"/>
  <c r="L23" i="12" l="1"/>
  <c r="L19" i="12" s="1"/>
  <c r="L18" i="12" s="1"/>
</calcChain>
</file>

<file path=xl/sharedStrings.xml><?xml version="1.0" encoding="utf-8"?>
<sst xmlns="http://schemas.openxmlformats.org/spreadsheetml/2006/main" count="111" uniqueCount="65">
  <si>
    <t>3.</t>
  </si>
  <si>
    <t>1.</t>
  </si>
  <si>
    <t>2.</t>
  </si>
  <si>
    <t>4.</t>
  </si>
  <si>
    <t>куб.м</t>
  </si>
  <si>
    <t>ПРОИЗВОДСТВЕННАЯ ПРОГРАММА</t>
  </si>
  <si>
    <t>№              п/п</t>
  </si>
  <si>
    <t>Наименование показателя</t>
  </si>
  <si>
    <t>Единица измерения</t>
  </si>
  <si>
    <t>Величина показателя</t>
  </si>
  <si>
    <t>Объем финансовых потребностей</t>
  </si>
  <si>
    <t>тыс. руб.</t>
  </si>
  <si>
    <t>Раздел 3. Объем финансовых потребностей, необходимых для реализации производственной программы</t>
  </si>
  <si>
    <t>Раздел 1.  Паспорт производственной программы</t>
  </si>
  <si>
    <t>Раздел 2. Баланс водоснабжения (подвоз воды)</t>
  </si>
  <si>
    <t>№ п/п</t>
  </si>
  <si>
    <t>Показатели производственной деятельности</t>
  </si>
  <si>
    <t>1 полугодие</t>
  </si>
  <si>
    <t>2 полугодие</t>
  </si>
  <si>
    <t>год</t>
  </si>
  <si>
    <t>1.1.</t>
  </si>
  <si>
    <t>Забор воды и водоподготовка, в том числе:</t>
  </si>
  <si>
    <t xml:space="preserve">  из поверхностных источников</t>
  </si>
  <si>
    <t xml:space="preserve">  из подземных источников</t>
  </si>
  <si>
    <t>1.2.</t>
  </si>
  <si>
    <t>Покупка воды со стороны</t>
  </si>
  <si>
    <t>Транспортировка воды</t>
  </si>
  <si>
    <t>Отпуск воды на собственное производство, в том числе:</t>
  </si>
  <si>
    <t>3.1.</t>
  </si>
  <si>
    <t xml:space="preserve">  для приготовления горячей воды</t>
  </si>
  <si>
    <t>3.2.</t>
  </si>
  <si>
    <t xml:space="preserve">  для производства тепловой энергии</t>
  </si>
  <si>
    <t>3.3.</t>
  </si>
  <si>
    <t xml:space="preserve">  на прочие производственные нужды</t>
  </si>
  <si>
    <t>Отпуск питьевой воды, всего</t>
  </si>
  <si>
    <t>проверка</t>
  </si>
  <si>
    <t>4.1.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</si>
  <si>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</si>
  <si>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</si>
  <si>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</si>
  <si>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</si>
  <si>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 xml:space="preserve"> сельскому</t>
  </si>
  <si>
    <t>4.2.</t>
  </si>
  <si>
    <t>бюджетным потребителям:</t>
  </si>
  <si>
    <t xml:space="preserve">        - расчетными способами</t>
  </si>
  <si>
    <t>4.3.</t>
  </si>
  <si>
    <t>прочим потребителям:</t>
  </si>
  <si>
    <t xml:space="preserve">          - расчетными способами</t>
  </si>
  <si>
    <t>ПЛАН</t>
  </si>
  <si>
    <t>Объем подвоза воды</t>
  </si>
  <si>
    <t>участок 
с.Лорино</t>
  </si>
  <si>
    <t>Наименование регулируемой организации, ее местонахождение</t>
  </si>
  <si>
    <t>МУП «Айсберг», 689300, ЧАО, с. Лаврентия, ул. Сычева, д.17</t>
  </si>
  <si>
    <t>Наименование уполномоченного органа, его местонахождение</t>
  </si>
  <si>
    <t>Комитет государственного регулирования цен и тарифов Чукотского автономного округа, 689000, ЧАО, г. Анадырь, ул. Отке, д. 4</t>
  </si>
  <si>
    <t xml:space="preserve"> в сфере холодного водоснабжения (подвоз воды) МУП «Айсберг» на 2024 год</t>
  </si>
  <si>
    <t>участок с.Нешкан</t>
  </si>
  <si>
    <t>участок с.Уэлен</t>
  </si>
  <si>
    <t>участок с.Энурмино</t>
  </si>
  <si>
    <t>участок с.Инчоун</t>
  </si>
  <si>
    <t>Участок 
с. Инчоун</t>
  </si>
  <si>
    <t>Участок 
с.Лорино</t>
  </si>
  <si>
    <t>Участок 
с.Нешкан</t>
  </si>
  <si>
    <t>Участок
с.Уэлен</t>
  </si>
  <si>
    <t>Участок
с.Энурмино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</si>
</sst>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0.0"/>
    <numFmt numFmtId="165" formatCode="0.000"/>
    <numFmt numFmtId="166" formatCode="0.0000"/>
    <numFmt numFmtId="167" formatCode="#,##0.0000_ ;\-#,##0.0000\ "/>
    <numFmt numFmtId="168" formatCode="#,##0.00000_ ;\-#,##0.00000\ "/>
    <numFmt numFmtId="169" formatCode="0.00000"/>
    <numFmt numFmtId="170" formatCode="#,##0.0_ ;\-#,##0.0\ "/>
    <numFmt numFmtId="171" formatCode="#,##0.000_ ;\-#,##0.000\ "/>
  </numFmts>
  <fonts count="18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3" fillId="0" borderId="0"/>
    <xf numFmtId="0" fontId="8" fillId="0" borderId="0"/>
    <xf numFmtId="0" fontId="10" fillId="0" borderId="0"/>
    <xf numFmtId="43" fontId="13" fillId="0" borderId="0" applyFont="0" applyFill="0" applyBorder="0" applyAlignment="0" applyProtection="0"/>
    <xf numFmtId="0" fontId="10" fillId="0" borderId="0"/>
  </cellStyleXfs>
  <cellXfs count="129">
    <xf numFmtId="0" fontId="0" fillId="0" borderId="0" xfId="0"/>
    <xf numFmtId="0" fontId="4" fillId="0" borderId="0" xfId="0" applyFont="1"/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center"/>
    </xf>
    <xf numFmtId="0" fontId="7" fillId="0" borderId="0" xfId="0" applyFont="1" applyBorder="1"/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 shrinkToFit="1"/>
    </xf>
    <xf numFmtId="0" fontId="9" fillId="0" borderId="4" xfId="0" applyFont="1" applyBorder="1" applyAlignment="1">
      <alignment horizontal="center" vertical="center" wrapText="1" shrinkToFit="1"/>
    </xf>
    <xf numFmtId="0" fontId="9" fillId="0" borderId="4" xfId="1" applyFont="1" applyBorder="1" applyAlignment="1">
      <alignment horizontal="center" vertical="center" wrapText="1"/>
    </xf>
    <xf numFmtId="0" fontId="11" fillId="0" borderId="0" xfId="3" applyFont="1"/>
    <xf numFmtId="0" fontId="5" fillId="0" borderId="0" xfId="3" applyFont="1"/>
    <xf numFmtId="0" fontId="5" fillId="0" borderId="0" xfId="3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6" fillId="0" borderId="0" xfId="3" applyFont="1"/>
    <xf numFmtId="0" fontId="1" fillId="0" borderId="0" xfId="1" applyFont="1" applyBorder="1" applyAlignment="1">
      <alignment horizontal="left"/>
    </xf>
    <xf numFmtId="0" fontId="6" fillId="0" borderId="0" xfId="3" applyFont="1" applyBorder="1" applyAlignment="1">
      <alignment horizontal="left"/>
    </xf>
    <xf numFmtId="0" fontId="15" fillId="0" borderId="0" xfId="0" applyFont="1"/>
    <xf numFmtId="0" fontId="16" fillId="0" borderId="0" xfId="0" applyFont="1"/>
    <xf numFmtId="0" fontId="16" fillId="2" borderId="4" xfId="0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49" fontId="4" fillId="0" borderId="1" xfId="1" applyNumberFormat="1" applyFont="1" applyBorder="1" applyAlignment="1">
      <alignment horizontal="center"/>
    </xf>
    <xf numFmtId="0" fontId="4" fillId="3" borderId="16" xfId="1" applyFont="1" applyFill="1" applyBorder="1" applyAlignment="1">
      <alignment horizontal="left" wrapText="1"/>
    </xf>
    <xf numFmtId="0" fontId="4" fillId="0" borderId="1" xfId="1" applyFont="1" applyBorder="1" applyAlignment="1">
      <alignment horizontal="center"/>
    </xf>
    <xf numFmtId="49" fontId="4" fillId="0" borderId="1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center"/>
    </xf>
    <xf numFmtId="49" fontId="14" fillId="0" borderId="1" xfId="1" applyNumberFormat="1" applyFont="1" applyBorder="1" applyAlignment="1">
      <alignment horizontal="center"/>
    </xf>
    <xf numFmtId="0" fontId="14" fillId="3" borderId="16" xfId="1" applyFont="1" applyFill="1" applyBorder="1" applyAlignment="1">
      <alignment horizontal="left" wrapText="1"/>
    </xf>
    <xf numFmtId="0" fontId="14" fillId="0" borderId="1" xfId="1" applyFont="1" applyBorder="1" applyAlignment="1">
      <alignment horizontal="center"/>
    </xf>
    <xf numFmtId="0" fontId="4" fillId="0" borderId="16" xfId="0" applyFont="1" applyBorder="1" applyAlignment="1">
      <alignment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left" vertical="center" wrapText="1" indent="2"/>
    </xf>
    <xf numFmtId="0" fontId="14" fillId="0" borderId="16" xfId="0" applyFont="1" applyBorder="1" applyAlignment="1">
      <alignment horizontal="left" vertical="center" wrapText="1" indent="1"/>
    </xf>
    <xf numFmtId="49" fontId="4" fillId="0" borderId="3" xfId="0" applyNumberFormat="1" applyFont="1" applyBorder="1" applyAlignment="1">
      <alignment horizontal="center" vertical="center" wrapText="1"/>
    </xf>
    <xf numFmtId="165" fontId="16" fillId="0" borderId="0" xfId="0" applyNumberFormat="1" applyFont="1"/>
    <xf numFmtId="0" fontId="5" fillId="0" borderId="4" xfId="0" applyFont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center"/>
    </xf>
    <xf numFmtId="0" fontId="16" fillId="2" borderId="0" xfId="0" applyFont="1" applyFill="1"/>
    <xf numFmtId="0" fontId="4" fillId="2" borderId="16" xfId="0" applyFont="1" applyFill="1" applyBorder="1" applyAlignment="1">
      <alignment horizontal="left" vertical="center" wrapText="1" indent="3"/>
    </xf>
    <xf numFmtId="0" fontId="4" fillId="2" borderId="20" xfId="0" applyFont="1" applyFill="1" applyBorder="1" applyAlignment="1">
      <alignment horizontal="left" vertical="center" wrapText="1" indent="2"/>
    </xf>
    <xf numFmtId="0" fontId="4" fillId="2" borderId="3" xfId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 vertical="center" wrapText="1" indent="2"/>
    </xf>
    <xf numFmtId="0" fontId="4" fillId="2" borderId="16" xfId="0" applyFont="1" applyFill="1" applyBorder="1" applyAlignment="1">
      <alignment vertical="center" wrapText="1"/>
    </xf>
    <xf numFmtId="0" fontId="14" fillId="3" borderId="12" xfId="1" applyFont="1" applyFill="1" applyBorder="1" applyAlignment="1">
      <alignment horizontal="justify" vertical="center" wrapText="1"/>
    </xf>
    <xf numFmtId="0" fontId="1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164" fontId="16" fillId="0" borderId="0" xfId="0" applyNumberFormat="1" applyFont="1"/>
    <xf numFmtId="166" fontId="16" fillId="0" borderId="0" xfId="0" applyNumberFormat="1" applyFont="1"/>
    <xf numFmtId="167" fontId="16" fillId="0" borderId="0" xfId="0" applyNumberFormat="1" applyFont="1" applyAlignment="1">
      <alignment horizontal="right"/>
    </xf>
    <xf numFmtId="167" fontId="16" fillId="0" borderId="0" xfId="0" applyNumberFormat="1" applyFont="1"/>
    <xf numFmtId="0" fontId="17" fillId="2" borderId="16" xfId="0" applyFont="1" applyFill="1" applyBorder="1" applyAlignment="1">
      <alignment vertical="center" wrapText="1"/>
    </xf>
    <xf numFmtId="0" fontId="17" fillId="2" borderId="1" xfId="1" applyFont="1" applyFill="1" applyBorder="1" applyAlignment="1">
      <alignment horizontal="center"/>
    </xf>
    <xf numFmtId="168" fontId="16" fillId="0" borderId="0" xfId="0" applyNumberFormat="1" applyFont="1"/>
    <xf numFmtId="169" fontId="16" fillId="0" borderId="0" xfId="0" applyNumberFormat="1" applyFont="1"/>
    <xf numFmtId="0" fontId="16" fillId="0" borderId="0" xfId="0" applyFont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170" fontId="14" fillId="0" borderId="0" xfId="4" applyNumberFormat="1" applyFont="1" applyFill="1" applyBorder="1" applyAlignment="1">
      <alignment horizontal="center" vertical="center"/>
    </xf>
    <xf numFmtId="170" fontId="4" fillId="0" borderId="0" xfId="4" applyNumberFormat="1" applyFont="1" applyFill="1" applyBorder="1" applyAlignment="1">
      <alignment horizontal="center" vertical="center"/>
    </xf>
    <xf numFmtId="170" fontId="15" fillId="0" borderId="0" xfId="4" applyNumberFormat="1" applyFont="1" applyFill="1" applyBorder="1" applyAlignment="1">
      <alignment horizontal="center" vertical="center"/>
    </xf>
    <xf numFmtId="170" fontId="16" fillId="0" borderId="0" xfId="4" applyNumberFormat="1" applyFont="1" applyFill="1" applyBorder="1" applyAlignment="1">
      <alignment horizontal="center" vertical="center"/>
    </xf>
    <xf numFmtId="170" fontId="17" fillId="0" borderId="0" xfId="4" applyNumberFormat="1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horizontal="center" vertical="center"/>
    </xf>
    <xf numFmtId="2" fontId="9" fillId="0" borderId="23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2" fillId="0" borderId="9" xfId="1" applyFont="1" applyBorder="1" applyAlignment="1">
      <alignment horizontal="left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4" fillId="0" borderId="9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wrapText="1"/>
    </xf>
    <xf numFmtId="0" fontId="5" fillId="0" borderId="4" xfId="3" applyFont="1" applyBorder="1" applyAlignment="1">
      <alignment horizontal="justify" wrapText="1"/>
    </xf>
    <xf numFmtId="0" fontId="1" fillId="0" borderId="4" xfId="1" applyFont="1" applyBorder="1" applyAlignment="1">
      <alignment horizontal="justify"/>
    </xf>
    <xf numFmtId="0" fontId="1" fillId="0" borderId="4" xfId="1" applyFont="1" applyBorder="1" applyAlignment="1">
      <alignment horizontal="justify" wrapText="1"/>
    </xf>
    <xf numFmtId="171" fontId="14" fillId="2" borderId="13" xfId="4" applyNumberFormat="1" applyFont="1" applyFill="1" applyBorder="1" applyAlignment="1">
      <alignment horizontal="center" vertical="center"/>
    </xf>
    <xf numFmtId="171" fontId="14" fillId="2" borderId="14" xfId="4" applyNumberFormat="1" applyFont="1" applyFill="1" applyBorder="1" applyAlignment="1">
      <alignment horizontal="center" vertical="center"/>
    </xf>
    <xf numFmtId="171" fontId="4" fillId="2" borderId="17" xfId="4" applyNumberFormat="1" applyFont="1" applyFill="1" applyBorder="1" applyAlignment="1">
      <alignment horizontal="center" vertical="center"/>
    </xf>
    <xf numFmtId="171" fontId="4" fillId="2" borderId="18" xfId="4" applyNumberFormat="1" applyFont="1" applyFill="1" applyBorder="1" applyAlignment="1">
      <alignment horizontal="center" vertical="center"/>
    </xf>
    <xf numFmtId="171" fontId="4" fillId="2" borderId="16" xfId="4" applyNumberFormat="1" applyFont="1" applyFill="1" applyBorder="1" applyAlignment="1">
      <alignment horizontal="center" vertical="center"/>
    </xf>
    <xf numFmtId="171" fontId="15" fillId="2" borderId="17" xfId="4" applyNumberFormat="1" applyFont="1" applyFill="1" applyBorder="1" applyAlignment="1">
      <alignment horizontal="center" vertical="center"/>
    </xf>
    <xf numFmtId="171" fontId="15" fillId="2" borderId="18" xfId="4" applyNumberFormat="1" applyFont="1" applyFill="1" applyBorder="1" applyAlignment="1">
      <alignment horizontal="center" vertical="center"/>
    </xf>
    <xf numFmtId="171" fontId="16" fillId="2" borderId="17" xfId="4" applyNumberFormat="1" applyFont="1" applyFill="1" applyBorder="1" applyAlignment="1">
      <alignment horizontal="center" vertical="center"/>
    </xf>
    <xf numFmtId="171" fontId="16" fillId="2" borderId="16" xfId="4" applyNumberFormat="1" applyFont="1" applyFill="1" applyBorder="1" applyAlignment="1">
      <alignment horizontal="center" vertical="center"/>
    </xf>
    <xf numFmtId="171" fontId="17" fillId="2" borderId="17" xfId="4" applyNumberFormat="1" applyFont="1" applyFill="1" applyBorder="1" applyAlignment="1">
      <alignment horizontal="center" vertical="center"/>
    </xf>
    <xf numFmtId="171" fontId="14" fillId="2" borderId="17" xfId="4" applyNumberFormat="1" applyFont="1" applyFill="1" applyBorder="1" applyAlignment="1">
      <alignment horizontal="center" vertical="center"/>
    </xf>
    <xf numFmtId="171" fontId="14" fillId="2" borderId="18" xfId="4" applyNumberFormat="1" applyFont="1" applyFill="1" applyBorder="1" applyAlignment="1">
      <alignment horizontal="center" vertical="center"/>
    </xf>
    <xf numFmtId="171" fontId="17" fillId="2" borderId="18" xfId="4" applyNumberFormat="1" applyFont="1" applyFill="1" applyBorder="1" applyAlignment="1">
      <alignment horizontal="center" vertical="center"/>
    </xf>
    <xf numFmtId="171" fontId="4" fillId="2" borderId="17" xfId="0" applyNumberFormat="1" applyFont="1" applyFill="1" applyBorder="1" applyAlignment="1">
      <alignment horizontal="center" vertical="center"/>
    </xf>
    <xf numFmtId="171" fontId="4" fillId="2" borderId="16" xfId="0" applyNumberFormat="1" applyFont="1" applyFill="1" applyBorder="1" applyAlignment="1">
      <alignment horizontal="center" vertical="center"/>
    </xf>
    <xf numFmtId="171" fontId="4" fillId="2" borderId="21" xfId="4" applyNumberFormat="1" applyFont="1" applyFill="1" applyBorder="1" applyAlignment="1">
      <alignment horizontal="center" vertical="center"/>
    </xf>
    <xf numFmtId="171" fontId="4" fillId="2" borderId="20" xfId="4" applyNumberFormat="1" applyFont="1" applyFill="1" applyBorder="1" applyAlignment="1">
      <alignment horizontal="center" vertical="center"/>
    </xf>
    <xf numFmtId="171" fontId="14" fillId="2" borderId="15" xfId="4" applyNumberFormat="1" applyFont="1" applyFill="1" applyBorder="1" applyAlignment="1">
      <alignment horizontal="center" vertical="center"/>
    </xf>
    <xf numFmtId="171" fontId="4" fillId="2" borderId="19" xfId="4" applyNumberFormat="1" applyFont="1" applyFill="1" applyBorder="1" applyAlignment="1">
      <alignment horizontal="center" vertical="center"/>
    </xf>
    <xf numFmtId="171" fontId="15" fillId="2" borderId="19" xfId="4" applyNumberFormat="1" applyFont="1" applyFill="1" applyBorder="1" applyAlignment="1">
      <alignment horizontal="center" vertical="center"/>
    </xf>
    <xf numFmtId="171" fontId="16" fillId="2" borderId="19" xfId="4" applyNumberFormat="1" applyFont="1" applyFill="1" applyBorder="1" applyAlignment="1">
      <alignment horizontal="center" vertical="center"/>
    </xf>
    <xf numFmtId="171" fontId="14" fillId="2" borderId="19" xfId="4" applyNumberFormat="1" applyFont="1" applyFill="1" applyBorder="1" applyAlignment="1">
      <alignment horizontal="center" vertical="center"/>
    </xf>
    <xf numFmtId="171" fontId="17" fillId="2" borderId="19" xfId="4" applyNumberFormat="1" applyFont="1" applyFill="1" applyBorder="1" applyAlignment="1">
      <alignment horizontal="center" vertical="center"/>
    </xf>
    <xf numFmtId="171" fontId="4" fillId="2" borderId="19" xfId="0" applyNumberFormat="1" applyFont="1" applyFill="1" applyBorder="1" applyAlignment="1">
      <alignment horizontal="center" vertical="center"/>
    </xf>
    <xf numFmtId="171" fontId="4" fillId="2" borderId="22" xfId="4" applyNumberFormat="1" applyFont="1" applyFill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</cellXfs>
  <cellStyles count="6">
    <cellStyle name="Обычный" xfId="0" builtinId="0"/>
    <cellStyle name="Обычный 2_ООО Тепловая компания (печора)" xfId="1"/>
    <cellStyle name="Обычный 5" xfId="2"/>
    <cellStyle name="Обычный_PP_PitWater" xfId="3"/>
    <cellStyle name="Стиль 1" xfId="5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2%20&#1075;&#1086;&#1076;/&#1052;&#1059;&#1055;%20&#1040;&#1081;&#1089;&#1073;&#1077;&#1088;&#1075;/&#1055;&#1055;%202020-2024/&#1055;&#1055;%20&#1040;&#1081;&#1089;&#1073;&#1077;&#1088;&#1075;%20&#1087;&#1086;&#1076;&#1074;&#1086;&#1079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4%20&#1075;&#1086;&#1076;/&#1052;&#1059;&#1055;%20&#1040;&#1081;&#1089;&#1073;&#1077;&#1088;&#1075;/&#1040;&#1081;&#1089;&#1073;&#1077;&#1088;&#1075;%20&#1055;&#1054;&#1044;&#1042;&#1054;&#1047;%20&#1042;&#1054;&#1044;&#1067;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4%20&#1075;&#1086;&#1076;/&#1055;&#1055;%20&#1042;&#1057;%20&#1042;&#1054;%202019-2023/&#1055;&#1055;%20&#1092;&#1072;&#1082;&#1090;%202022/&#1086;&#1090;%20&#1056;&#1054;/&#1040;&#1081;&#1089;&#1073;&#1077;&#1088;&#1075;/&#1055;&#1054;&#1044;&#1042;&#1054;&#1047;%20&#1055;&#1055;%20&#1040;&#1081;&#1089;&#1073;&#1077;&#1088;&#1075;%202022%20&#1092;&#1072;&#1082;&#1090;%20&#1050;&#1086;&#1084;&#1080;&#1090;&#1077;&#109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4%20&#1075;&#1086;&#1076;/&#1055;&#1055;%20&#1042;&#1057;%20&#1042;&#1054;%202019-2023/&#1055;&#1055;%20&#1092;&#1072;&#1082;&#1090;%202022/&#1086;&#1090;%20&#1056;&#1054;/&#1069;.&#1048;&#1085;&#1095;&#1086;&#1091;&#1085;/&#1055;&#1054;&#1044;&#1042;&#1054;&#1047;%20&#1055;&#1055;%20&#1069;-&#1048;&#1085;&#1095;&#1086;&#1091;&#1085;%202022%20&#1092;&#1072;&#1082;&#1090;%20&#1050;&#1086;&#1084;&#1080;&#1090;&#1077;&#109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4%20&#1075;&#1086;&#1076;/&#1052;&#1059;&#1055;%20&#1040;&#1081;&#1089;&#1073;&#1077;&#1088;&#1075;/&#1040;&#1081;&#1089;&#1073;&#1077;&#1088;&#1075;%20&#1055;&#1054;&#1044;&#1042;&#1054;&#1047;%20&#1042;&#1054;&#1044;&#1067;%202024%20&#1048;&#1085;&#1095;&#1086;&#1091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 2"/>
      <sheetName val="разд 3"/>
    </sheetNames>
    <sheetDataSet>
      <sheetData sheetId="0"/>
      <sheetData sheetId="1">
        <row r="10">
          <cell r="G10">
            <v>3360.2829999999999</v>
          </cell>
          <cell r="I10">
            <v>6720.5659999999998</v>
          </cell>
        </row>
        <row r="17">
          <cell r="G17">
            <v>18.771000000000001</v>
          </cell>
          <cell r="I17">
            <v>37.542000000000002</v>
          </cell>
        </row>
        <row r="26">
          <cell r="G26">
            <v>1088.8720000000001</v>
          </cell>
          <cell r="I26">
            <v>2177.7429999999999</v>
          </cell>
        </row>
        <row r="29">
          <cell r="G29">
            <v>178.667</v>
          </cell>
          <cell r="I29">
            <v>357.33300000000003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сел"/>
      <sheetName val="Свод"/>
      <sheetName val="Лорино"/>
      <sheetName val="Нешкан"/>
      <sheetName val="Уэлен"/>
      <sheetName val="Энурмино"/>
      <sheetName val="V"/>
    </sheetNames>
    <sheetDataSet>
      <sheetData sheetId="0"/>
      <sheetData sheetId="1"/>
      <sheetData sheetId="2">
        <row r="13">
          <cell r="M13">
            <v>49627.323000000004</v>
          </cell>
        </row>
      </sheetData>
      <sheetData sheetId="3">
        <row r="13">
          <cell r="M13">
            <v>6615.074333333333</v>
          </cell>
        </row>
        <row r="22">
          <cell r="M22">
            <v>240.81000000000003</v>
          </cell>
          <cell r="R22">
            <v>240.81000000000003</v>
          </cell>
        </row>
        <row r="27">
          <cell r="M27">
            <v>1791.43</v>
          </cell>
        </row>
        <row r="28">
          <cell r="M28">
            <v>326.33333333333331</v>
          </cell>
        </row>
        <row r="29">
          <cell r="M29">
            <v>4256.5009999999993</v>
          </cell>
        </row>
      </sheetData>
      <sheetData sheetId="4">
        <row r="13">
          <cell r="M13">
            <v>16033.766466666668</v>
          </cell>
        </row>
        <row r="22">
          <cell r="M22">
            <v>1058.7166666666667</v>
          </cell>
          <cell r="R22">
            <v>1058.7166666666667</v>
          </cell>
        </row>
        <row r="27">
          <cell r="M27">
            <v>2559.4500000000003</v>
          </cell>
          <cell r="R27">
            <v>2559.4500000000003</v>
          </cell>
        </row>
        <row r="28">
          <cell r="M28">
            <v>836.26666666666677</v>
          </cell>
        </row>
        <row r="29">
          <cell r="M29">
            <v>11579.333133333334</v>
          </cell>
        </row>
      </sheetData>
      <sheetData sheetId="5">
        <row r="13">
          <cell r="M13">
            <v>2026.796</v>
          </cell>
        </row>
        <row r="22">
          <cell r="M22">
            <v>81.007000000000005</v>
          </cell>
        </row>
        <row r="27">
          <cell r="M27">
            <v>1542.069</v>
          </cell>
        </row>
        <row r="28">
          <cell r="M28">
            <v>296.82</v>
          </cell>
        </row>
        <row r="29">
          <cell r="M29">
            <v>106.9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ел 2"/>
      <sheetName val="раздел 3"/>
      <sheetName val="кальк Лорино"/>
      <sheetName val="кальк Нешкан"/>
      <sheetName val="кальк Уэлен"/>
      <sheetName val="кальк Энурмино"/>
      <sheetName val="ОСВ 20"/>
      <sheetName val="ОСВ 26"/>
      <sheetName val="ОСВ_90"/>
      <sheetName val="Распределение по участкам"/>
      <sheetName val="Лорино_общехоз.по видам деят"/>
      <sheetName val="Уэлен_общехоз.по видам деят"/>
      <sheetName val="Нешкан_общехоз.по видам деят"/>
      <sheetName val="Энурмино_общехоз.по видам деят"/>
      <sheetName val="Справка расчет аморт-ции Лорино"/>
      <sheetName val="Карточка Амортизация Лорино "/>
      <sheetName val="Карточка ГПХ Лорино"/>
      <sheetName val="Карточка Больничный лист Лорино"/>
      <sheetName val="Карточка Доставка ТМЦ Лорино"/>
      <sheetName val="Карточка К-ль к-ва воды Лорино"/>
      <sheetName val="Карточка Молоко Лорино"/>
      <sheetName val="Карточка м-таж обор,ния Лорино"/>
      <sheetName val="Карточка налоги Лорино"/>
      <sheetName val="Карточка налоги 2 Лорино"/>
      <sheetName val="Карточка оплата труда Лорино"/>
      <sheetName val="Карточка проезд в отпуск Лорино"/>
      <sheetName val="Карточка ХВС Лорино"/>
      <sheetName val="Карточка Электроэнергия Лорино"/>
      <sheetName val="АТХ Лорино"/>
      <sheetName val="Карточка амортизация Нешкан"/>
      <sheetName val="Карточка автотранспорт Нешкан"/>
      <sheetName val="Карточка к-ль к-ва воды Нешкан"/>
      <sheetName val="Карточка материалы Нешкан"/>
      <sheetName val="Карточка материалы 2 Нешкан"/>
      <sheetName val="Карточка налоги Нешкан"/>
      <sheetName val="Карточка налоги2 Нешкан"/>
      <sheetName val="Карточка зарплата Нешкан"/>
      <sheetName val="Карточка спецодежда Нешкан"/>
      <sheetName val="АТХ Нешкан"/>
      <sheetName val="Карточка автотрансорт Уэлен"/>
      <sheetName val="Карточка Амортизация Уэлен"/>
      <sheetName val="Карточка больничные листы Уэлен"/>
      <sheetName val="Карточка материалы Уэлен"/>
      <sheetName val="Карточка зарплата Уэлен"/>
      <sheetName val="Карточка налоги Уэлен"/>
      <sheetName val="Карточка налоги 2 Уэлен"/>
      <sheetName val="Карточка спецодежда Уэлен"/>
      <sheetName val="АТХ Уэлен"/>
      <sheetName val="Карточка амортизация Энурмино"/>
      <sheetName val="Карточка автотранспорт Энурмино"/>
      <sheetName val="Карточка материалы Энурмино"/>
      <sheetName val="Карточка материалы 2 Энурмино"/>
      <sheetName val="Карточка бол-ные листы Энурмино"/>
      <sheetName val="Карточка зарплата Энурмино"/>
      <sheetName val="Карточка налоги Энурмино"/>
      <sheetName val="Карточка налоги 2 Энурмино"/>
      <sheetName val="Карточка доставка ТМЦ Энурмино"/>
      <sheetName val="Карточка рез-рв от-ков Энурмино"/>
      <sheetName val="Карточка спецодежда Энурмино"/>
      <sheetName val="Карточка электроэнерг Энурмино"/>
      <sheetName val="АТХ Энурмино"/>
    </sheetNames>
    <sheetDataSet>
      <sheetData sheetId="0"/>
      <sheetData sheetId="1">
        <row r="10">
          <cell r="M10">
            <v>7986.0769999999993</v>
          </cell>
          <cell r="O10">
            <v>16206.204</v>
          </cell>
          <cell r="Q10">
            <v>1023.57</v>
          </cell>
          <cell r="S10">
            <v>2046.1100000000001</v>
          </cell>
        </row>
        <row r="17">
          <cell r="M17">
            <v>564.49</v>
          </cell>
          <cell r="O17">
            <v>1129.3899999999999</v>
          </cell>
          <cell r="Q17">
            <v>40.17</v>
          </cell>
          <cell r="S17">
            <v>81.010000000000019</v>
          </cell>
        </row>
        <row r="26">
          <cell r="M26">
            <v>1268</v>
          </cell>
          <cell r="O26">
            <v>2603.35</v>
          </cell>
          <cell r="Q26">
            <v>775</v>
          </cell>
          <cell r="S26">
            <v>1555</v>
          </cell>
        </row>
        <row r="29">
          <cell r="M29">
            <v>384.2</v>
          </cell>
          <cell r="O29">
            <v>807.2</v>
          </cell>
          <cell r="Q29">
            <v>156.19999999999999</v>
          </cell>
          <cell r="S29">
            <v>298.29999999999995</v>
          </cell>
        </row>
        <row r="32">
          <cell r="I32">
            <v>2190.2199999999998</v>
          </cell>
          <cell r="K32">
            <v>4381.0429999999997</v>
          </cell>
          <cell r="M32">
            <v>5769.3869999999997</v>
          </cell>
          <cell r="O32">
            <v>11666.263999999999</v>
          </cell>
          <cell r="Q32">
            <v>52.2</v>
          </cell>
          <cell r="S32">
            <v>111.80000000000001</v>
          </cell>
        </row>
      </sheetData>
      <sheetData sheetId="2"/>
      <sheetData sheetId="3"/>
      <sheetData sheetId="4"/>
      <sheetData sheetId="5"/>
      <sheetData sheetId="6">
        <row r="115">
          <cell r="E115">
            <v>6452.8581242684822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63">
          <cell r="N63">
            <v>2299328.7700000005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ел 2"/>
      <sheetName val="раздел 3"/>
      <sheetName val="ЭИнчоун"/>
      <sheetName val="автотр.работа "/>
    </sheetNames>
    <sheetDataSet>
      <sheetData sheetId="0"/>
      <sheetData sheetId="1">
        <row r="9">
          <cell r="E9">
            <v>952.49</v>
          </cell>
          <cell r="G9">
            <v>2377.2799999999997</v>
          </cell>
        </row>
        <row r="25">
          <cell r="E25">
            <v>534.70000000000005</v>
          </cell>
          <cell r="G25">
            <v>1407.9</v>
          </cell>
        </row>
        <row r="28">
          <cell r="E28">
            <v>26.2</v>
          </cell>
          <cell r="G28">
            <v>61.2</v>
          </cell>
        </row>
        <row r="31">
          <cell r="E31">
            <v>376.59</v>
          </cell>
          <cell r="G31">
            <v>878.18</v>
          </cell>
        </row>
      </sheetData>
      <sheetData sheetId="2"/>
      <sheetData sheetId="3">
        <row r="24">
          <cell r="F24">
            <v>2347.2800000000002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чоун"/>
      <sheetName val="V"/>
    </sheetNames>
    <sheetDataSet>
      <sheetData sheetId="0">
        <row r="17">
          <cell r="M17">
            <v>2659.1089999999999</v>
          </cell>
        </row>
        <row r="22">
          <cell r="M22">
            <v>311.5</v>
          </cell>
        </row>
        <row r="27">
          <cell r="M27">
            <v>1408.097</v>
          </cell>
        </row>
        <row r="28">
          <cell r="M28">
            <v>61.209000000000003</v>
          </cell>
        </row>
        <row r="29">
          <cell r="M29">
            <v>878.303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zoomScaleNormal="100" workbookViewId="0">
      <selection activeCell="G3" sqref="G3"/>
    </sheetView>
  </sheetViews>
  <sheetFormatPr defaultColWidth="9.140625" defaultRowHeight="15.75" x14ac:dyDescent="0.25"/>
  <cols>
    <col min="1" max="1" width="51.28515625" style="11" customWidth="1"/>
    <col min="2" max="2" width="61.85546875" style="11" customWidth="1"/>
    <col min="3" max="3" width="7" style="11" customWidth="1"/>
    <col min="4" max="4" width="6.7109375" style="11" customWidth="1"/>
    <col min="5" max="16384" width="9.140625" style="11"/>
  </cols>
  <sheetData>
    <row r="1" spans="1:2" s="10" customFormat="1" ht="18.75" x14ac:dyDescent="0.3">
      <c r="A1" s="97" t="s">
        <v>5</v>
      </c>
      <c r="B1" s="97"/>
    </row>
    <row r="2" spans="1:2" s="10" customFormat="1" ht="18" customHeight="1" x14ac:dyDescent="0.3">
      <c r="A2" s="98" t="s">
        <v>55</v>
      </c>
      <c r="B2" s="98"/>
    </row>
    <row r="3" spans="1:2" s="10" customFormat="1" ht="18.75" x14ac:dyDescent="0.3">
      <c r="A3" s="75"/>
      <c r="B3" s="76"/>
    </row>
    <row r="4" spans="1:2" s="10" customFormat="1" ht="18.75" x14ac:dyDescent="0.3">
      <c r="A4" s="77" t="s">
        <v>13</v>
      </c>
      <c r="B4" s="77"/>
    </row>
    <row r="5" spans="1:2" ht="39" customHeight="1" x14ac:dyDescent="0.25">
      <c r="A5" s="99" t="s">
        <v>51</v>
      </c>
      <c r="B5" s="100" t="s">
        <v>52</v>
      </c>
    </row>
    <row r="6" spans="1:2" ht="56.25" customHeight="1" x14ac:dyDescent="0.25">
      <c r="A6" s="99" t="s">
        <v>53</v>
      </c>
      <c r="B6" s="101" t="s">
        <v>54</v>
      </c>
    </row>
    <row r="7" spans="1:2" s="14" customFormat="1" x14ac:dyDescent="0.25">
      <c r="A7" s="12"/>
      <c r="B7" s="13"/>
    </row>
    <row r="18" spans="1:3" x14ac:dyDescent="0.25">
      <c r="C18" s="15"/>
    </row>
    <row r="20" spans="1:3" x14ac:dyDescent="0.25">
      <c r="C20" s="16"/>
    </row>
    <row r="23" spans="1:3" s="14" customFormat="1" x14ac:dyDescent="0.25">
      <c r="A23" s="11"/>
      <c r="B23" s="11"/>
      <c r="C23" s="11"/>
    </row>
  </sheetData>
  <mergeCells count="4">
    <mergeCell ref="A1:B1"/>
    <mergeCell ref="A2:B2"/>
    <mergeCell ref="A3:B3"/>
    <mergeCell ref="A4:B4"/>
  </mergeCells>
  <printOptions horizontalCentered="1"/>
  <pageMargins left="1.1811023622047245" right="0.49212598425196852" top="0.39370078740157483" bottom="0.78740157480314965" header="0" footer="0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tabSelected="1" zoomScale="80" zoomScaleNormal="80" zoomScaleSheetLayoutView="100" workbookViewId="0">
      <pane xSplit="3" ySplit="6" topLeftCell="D7" activePane="bottomRight" state="frozen"/>
      <selection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8.85546875" defaultRowHeight="15" x14ac:dyDescent="0.25"/>
  <cols>
    <col min="1" max="1" width="5.28515625" style="18" customWidth="1"/>
    <col min="2" max="2" width="37.5703125" style="18" customWidth="1"/>
    <col min="3" max="3" width="10.28515625" style="18" customWidth="1"/>
    <col min="4" max="5" width="13" style="18" customWidth="1"/>
    <col min="6" max="6" width="15.140625" style="18" customWidth="1"/>
    <col min="7" max="12" width="13" style="18" customWidth="1"/>
    <col min="13" max="19" width="14" style="18" customWidth="1"/>
    <col min="20" max="21" width="11.5703125" style="18" customWidth="1"/>
    <col min="22" max="255" width="8.85546875" style="18"/>
    <col min="256" max="256" width="5.28515625" style="18" customWidth="1"/>
    <col min="257" max="257" width="37.5703125" style="18" customWidth="1"/>
    <col min="258" max="258" width="10.28515625" style="18" customWidth="1"/>
    <col min="259" max="261" width="12.5703125" style="18" customWidth="1"/>
    <col min="262" max="266" width="11.28515625" style="18" customWidth="1"/>
    <col min="267" max="267" width="12.5703125" style="18" customWidth="1"/>
    <col min="268" max="268" width="9.7109375" style="18" customWidth="1"/>
    <col min="269" max="270" width="11.28515625" style="18" customWidth="1"/>
    <col min="271" max="511" width="8.85546875" style="18"/>
    <col min="512" max="512" width="5.28515625" style="18" customWidth="1"/>
    <col min="513" max="513" width="37.5703125" style="18" customWidth="1"/>
    <col min="514" max="514" width="10.28515625" style="18" customWidth="1"/>
    <col min="515" max="517" width="12.5703125" style="18" customWidth="1"/>
    <col min="518" max="522" width="11.28515625" style="18" customWidth="1"/>
    <col min="523" max="523" width="12.5703125" style="18" customWidth="1"/>
    <col min="524" max="524" width="9.7109375" style="18" customWidth="1"/>
    <col min="525" max="526" width="11.28515625" style="18" customWidth="1"/>
    <col min="527" max="767" width="8.85546875" style="18"/>
    <col min="768" max="768" width="5.28515625" style="18" customWidth="1"/>
    <col min="769" max="769" width="37.5703125" style="18" customWidth="1"/>
    <col min="770" max="770" width="10.28515625" style="18" customWidth="1"/>
    <col min="771" max="773" width="12.5703125" style="18" customWidth="1"/>
    <col min="774" max="778" width="11.28515625" style="18" customWidth="1"/>
    <col min="779" max="779" width="12.5703125" style="18" customWidth="1"/>
    <col min="780" max="780" width="9.7109375" style="18" customWidth="1"/>
    <col min="781" max="782" width="11.28515625" style="18" customWidth="1"/>
    <col min="783" max="1023" width="8.85546875" style="18"/>
    <col min="1024" max="1024" width="5.28515625" style="18" customWidth="1"/>
    <col min="1025" max="1025" width="37.5703125" style="18" customWidth="1"/>
    <col min="1026" max="1026" width="10.28515625" style="18" customWidth="1"/>
    <col min="1027" max="1029" width="12.5703125" style="18" customWidth="1"/>
    <col min="1030" max="1034" width="11.28515625" style="18" customWidth="1"/>
    <col min="1035" max="1035" width="12.5703125" style="18" customWidth="1"/>
    <col min="1036" max="1036" width="9.7109375" style="18" customWidth="1"/>
    <col min="1037" max="1038" width="11.28515625" style="18" customWidth="1"/>
    <col min="1039" max="1279" width="8.85546875" style="18"/>
    <col min="1280" max="1280" width="5.28515625" style="18" customWidth="1"/>
    <col min="1281" max="1281" width="37.5703125" style="18" customWidth="1"/>
    <col min="1282" max="1282" width="10.28515625" style="18" customWidth="1"/>
    <col min="1283" max="1285" width="12.5703125" style="18" customWidth="1"/>
    <col min="1286" max="1290" width="11.28515625" style="18" customWidth="1"/>
    <col min="1291" max="1291" width="12.5703125" style="18" customWidth="1"/>
    <col min="1292" max="1292" width="9.7109375" style="18" customWidth="1"/>
    <col min="1293" max="1294" width="11.28515625" style="18" customWidth="1"/>
    <col min="1295" max="1535" width="8.85546875" style="18"/>
    <col min="1536" max="1536" width="5.28515625" style="18" customWidth="1"/>
    <col min="1537" max="1537" width="37.5703125" style="18" customWidth="1"/>
    <col min="1538" max="1538" width="10.28515625" style="18" customWidth="1"/>
    <col min="1539" max="1541" width="12.5703125" style="18" customWidth="1"/>
    <col min="1542" max="1546" width="11.28515625" style="18" customWidth="1"/>
    <col min="1547" max="1547" width="12.5703125" style="18" customWidth="1"/>
    <col min="1548" max="1548" width="9.7109375" style="18" customWidth="1"/>
    <col min="1549" max="1550" width="11.28515625" style="18" customWidth="1"/>
    <col min="1551" max="1791" width="8.85546875" style="18"/>
    <col min="1792" max="1792" width="5.28515625" style="18" customWidth="1"/>
    <col min="1793" max="1793" width="37.5703125" style="18" customWidth="1"/>
    <col min="1794" max="1794" width="10.28515625" style="18" customWidth="1"/>
    <col min="1795" max="1797" width="12.5703125" style="18" customWidth="1"/>
    <col min="1798" max="1802" width="11.28515625" style="18" customWidth="1"/>
    <col min="1803" max="1803" width="12.5703125" style="18" customWidth="1"/>
    <col min="1804" max="1804" width="9.7109375" style="18" customWidth="1"/>
    <col min="1805" max="1806" width="11.28515625" style="18" customWidth="1"/>
    <col min="1807" max="2047" width="8.85546875" style="18"/>
    <col min="2048" max="2048" width="5.28515625" style="18" customWidth="1"/>
    <col min="2049" max="2049" width="37.5703125" style="18" customWidth="1"/>
    <col min="2050" max="2050" width="10.28515625" style="18" customWidth="1"/>
    <col min="2051" max="2053" width="12.5703125" style="18" customWidth="1"/>
    <col min="2054" max="2058" width="11.28515625" style="18" customWidth="1"/>
    <col min="2059" max="2059" width="12.5703125" style="18" customWidth="1"/>
    <col min="2060" max="2060" width="9.7109375" style="18" customWidth="1"/>
    <col min="2061" max="2062" width="11.28515625" style="18" customWidth="1"/>
    <col min="2063" max="2303" width="8.85546875" style="18"/>
    <col min="2304" max="2304" width="5.28515625" style="18" customWidth="1"/>
    <col min="2305" max="2305" width="37.5703125" style="18" customWidth="1"/>
    <col min="2306" max="2306" width="10.28515625" style="18" customWidth="1"/>
    <col min="2307" max="2309" width="12.5703125" style="18" customWidth="1"/>
    <col min="2310" max="2314" width="11.28515625" style="18" customWidth="1"/>
    <col min="2315" max="2315" width="12.5703125" style="18" customWidth="1"/>
    <col min="2316" max="2316" width="9.7109375" style="18" customWidth="1"/>
    <col min="2317" max="2318" width="11.28515625" style="18" customWidth="1"/>
    <col min="2319" max="2559" width="8.85546875" style="18"/>
    <col min="2560" max="2560" width="5.28515625" style="18" customWidth="1"/>
    <col min="2561" max="2561" width="37.5703125" style="18" customWidth="1"/>
    <col min="2562" max="2562" width="10.28515625" style="18" customWidth="1"/>
    <col min="2563" max="2565" width="12.5703125" style="18" customWidth="1"/>
    <col min="2566" max="2570" width="11.28515625" style="18" customWidth="1"/>
    <col min="2571" max="2571" width="12.5703125" style="18" customWidth="1"/>
    <col min="2572" max="2572" width="9.7109375" style="18" customWidth="1"/>
    <col min="2573" max="2574" width="11.28515625" style="18" customWidth="1"/>
    <col min="2575" max="2815" width="8.85546875" style="18"/>
    <col min="2816" max="2816" width="5.28515625" style="18" customWidth="1"/>
    <col min="2817" max="2817" width="37.5703125" style="18" customWidth="1"/>
    <col min="2818" max="2818" width="10.28515625" style="18" customWidth="1"/>
    <col min="2819" max="2821" width="12.5703125" style="18" customWidth="1"/>
    <col min="2822" max="2826" width="11.28515625" style="18" customWidth="1"/>
    <col min="2827" max="2827" width="12.5703125" style="18" customWidth="1"/>
    <col min="2828" max="2828" width="9.7109375" style="18" customWidth="1"/>
    <col min="2829" max="2830" width="11.28515625" style="18" customWidth="1"/>
    <col min="2831" max="3071" width="8.85546875" style="18"/>
    <col min="3072" max="3072" width="5.28515625" style="18" customWidth="1"/>
    <col min="3073" max="3073" width="37.5703125" style="18" customWidth="1"/>
    <col min="3074" max="3074" width="10.28515625" style="18" customWidth="1"/>
    <col min="3075" max="3077" width="12.5703125" style="18" customWidth="1"/>
    <col min="3078" max="3082" width="11.28515625" style="18" customWidth="1"/>
    <col min="3083" max="3083" width="12.5703125" style="18" customWidth="1"/>
    <col min="3084" max="3084" width="9.7109375" style="18" customWidth="1"/>
    <col min="3085" max="3086" width="11.28515625" style="18" customWidth="1"/>
    <col min="3087" max="3327" width="8.85546875" style="18"/>
    <col min="3328" max="3328" width="5.28515625" style="18" customWidth="1"/>
    <col min="3329" max="3329" width="37.5703125" style="18" customWidth="1"/>
    <col min="3330" max="3330" width="10.28515625" style="18" customWidth="1"/>
    <col min="3331" max="3333" width="12.5703125" style="18" customWidth="1"/>
    <col min="3334" max="3338" width="11.28515625" style="18" customWidth="1"/>
    <col min="3339" max="3339" width="12.5703125" style="18" customWidth="1"/>
    <col min="3340" max="3340" width="9.7109375" style="18" customWidth="1"/>
    <col min="3341" max="3342" width="11.28515625" style="18" customWidth="1"/>
    <col min="3343" max="3583" width="8.85546875" style="18"/>
    <col min="3584" max="3584" width="5.28515625" style="18" customWidth="1"/>
    <col min="3585" max="3585" width="37.5703125" style="18" customWidth="1"/>
    <col min="3586" max="3586" width="10.28515625" style="18" customWidth="1"/>
    <col min="3587" max="3589" width="12.5703125" style="18" customWidth="1"/>
    <col min="3590" max="3594" width="11.28515625" style="18" customWidth="1"/>
    <col min="3595" max="3595" width="12.5703125" style="18" customWidth="1"/>
    <col min="3596" max="3596" width="9.7109375" style="18" customWidth="1"/>
    <col min="3597" max="3598" width="11.28515625" style="18" customWidth="1"/>
    <col min="3599" max="3839" width="8.85546875" style="18"/>
    <col min="3840" max="3840" width="5.28515625" style="18" customWidth="1"/>
    <col min="3841" max="3841" width="37.5703125" style="18" customWidth="1"/>
    <col min="3842" max="3842" width="10.28515625" style="18" customWidth="1"/>
    <col min="3843" max="3845" width="12.5703125" style="18" customWidth="1"/>
    <col min="3846" max="3850" width="11.28515625" style="18" customWidth="1"/>
    <col min="3851" max="3851" width="12.5703125" style="18" customWidth="1"/>
    <col min="3852" max="3852" width="9.7109375" style="18" customWidth="1"/>
    <col min="3853" max="3854" width="11.28515625" style="18" customWidth="1"/>
    <col min="3855" max="4095" width="8.85546875" style="18"/>
    <col min="4096" max="4096" width="5.28515625" style="18" customWidth="1"/>
    <col min="4097" max="4097" width="37.5703125" style="18" customWidth="1"/>
    <col min="4098" max="4098" width="10.28515625" style="18" customWidth="1"/>
    <col min="4099" max="4101" width="12.5703125" style="18" customWidth="1"/>
    <col min="4102" max="4106" width="11.28515625" style="18" customWidth="1"/>
    <col min="4107" max="4107" width="12.5703125" style="18" customWidth="1"/>
    <col min="4108" max="4108" width="9.7109375" style="18" customWidth="1"/>
    <col min="4109" max="4110" width="11.28515625" style="18" customWidth="1"/>
    <col min="4111" max="4351" width="8.85546875" style="18"/>
    <col min="4352" max="4352" width="5.28515625" style="18" customWidth="1"/>
    <col min="4353" max="4353" width="37.5703125" style="18" customWidth="1"/>
    <col min="4354" max="4354" width="10.28515625" style="18" customWidth="1"/>
    <col min="4355" max="4357" width="12.5703125" style="18" customWidth="1"/>
    <col min="4358" max="4362" width="11.28515625" style="18" customWidth="1"/>
    <col min="4363" max="4363" width="12.5703125" style="18" customWidth="1"/>
    <col min="4364" max="4364" width="9.7109375" style="18" customWidth="1"/>
    <col min="4365" max="4366" width="11.28515625" style="18" customWidth="1"/>
    <col min="4367" max="4607" width="8.85546875" style="18"/>
    <col min="4608" max="4608" width="5.28515625" style="18" customWidth="1"/>
    <col min="4609" max="4609" width="37.5703125" style="18" customWidth="1"/>
    <col min="4610" max="4610" width="10.28515625" style="18" customWidth="1"/>
    <col min="4611" max="4613" width="12.5703125" style="18" customWidth="1"/>
    <col min="4614" max="4618" width="11.28515625" style="18" customWidth="1"/>
    <col min="4619" max="4619" width="12.5703125" style="18" customWidth="1"/>
    <col min="4620" max="4620" width="9.7109375" style="18" customWidth="1"/>
    <col min="4621" max="4622" width="11.28515625" style="18" customWidth="1"/>
    <col min="4623" max="4863" width="8.85546875" style="18"/>
    <col min="4864" max="4864" width="5.28515625" style="18" customWidth="1"/>
    <col min="4865" max="4865" width="37.5703125" style="18" customWidth="1"/>
    <col min="4866" max="4866" width="10.28515625" style="18" customWidth="1"/>
    <col min="4867" max="4869" width="12.5703125" style="18" customWidth="1"/>
    <col min="4870" max="4874" width="11.28515625" style="18" customWidth="1"/>
    <col min="4875" max="4875" width="12.5703125" style="18" customWidth="1"/>
    <col min="4876" max="4876" width="9.7109375" style="18" customWidth="1"/>
    <col min="4877" max="4878" width="11.28515625" style="18" customWidth="1"/>
    <col min="4879" max="5119" width="8.85546875" style="18"/>
    <col min="5120" max="5120" width="5.28515625" style="18" customWidth="1"/>
    <col min="5121" max="5121" width="37.5703125" style="18" customWidth="1"/>
    <col min="5122" max="5122" width="10.28515625" style="18" customWidth="1"/>
    <col min="5123" max="5125" width="12.5703125" style="18" customWidth="1"/>
    <col min="5126" max="5130" width="11.28515625" style="18" customWidth="1"/>
    <col min="5131" max="5131" width="12.5703125" style="18" customWidth="1"/>
    <col min="5132" max="5132" width="9.7109375" style="18" customWidth="1"/>
    <col min="5133" max="5134" width="11.28515625" style="18" customWidth="1"/>
    <col min="5135" max="5375" width="8.85546875" style="18"/>
    <col min="5376" max="5376" width="5.28515625" style="18" customWidth="1"/>
    <col min="5377" max="5377" width="37.5703125" style="18" customWidth="1"/>
    <col min="5378" max="5378" width="10.28515625" style="18" customWidth="1"/>
    <col min="5379" max="5381" width="12.5703125" style="18" customWidth="1"/>
    <col min="5382" max="5386" width="11.28515625" style="18" customWidth="1"/>
    <col min="5387" max="5387" width="12.5703125" style="18" customWidth="1"/>
    <col min="5388" max="5388" width="9.7109375" style="18" customWidth="1"/>
    <col min="5389" max="5390" width="11.28515625" style="18" customWidth="1"/>
    <col min="5391" max="5631" width="8.85546875" style="18"/>
    <col min="5632" max="5632" width="5.28515625" style="18" customWidth="1"/>
    <col min="5633" max="5633" width="37.5703125" style="18" customWidth="1"/>
    <col min="5634" max="5634" width="10.28515625" style="18" customWidth="1"/>
    <col min="5635" max="5637" width="12.5703125" style="18" customWidth="1"/>
    <col min="5638" max="5642" width="11.28515625" style="18" customWidth="1"/>
    <col min="5643" max="5643" width="12.5703125" style="18" customWidth="1"/>
    <col min="5644" max="5644" width="9.7109375" style="18" customWidth="1"/>
    <col min="5645" max="5646" width="11.28515625" style="18" customWidth="1"/>
    <col min="5647" max="5887" width="8.85546875" style="18"/>
    <col min="5888" max="5888" width="5.28515625" style="18" customWidth="1"/>
    <col min="5889" max="5889" width="37.5703125" style="18" customWidth="1"/>
    <col min="5890" max="5890" width="10.28515625" style="18" customWidth="1"/>
    <col min="5891" max="5893" width="12.5703125" style="18" customWidth="1"/>
    <col min="5894" max="5898" width="11.28515625" style="18" customWidth="1"/>
    <col min="5899" max="5899" width="12.5703125" style="18" customWidth="1"/>
    <col min="5900" max="5900" width="9.7109375" style="18" customWidth="1"/>
    <col min="5901" max="5902" width="11.28515625" style="18" customWidth="1"/>
    <col min="5903" max="6143" width="8.85546875" style="18"/>
    <col min="6144" max="6144" width="5.28515625" style="18" customWidth="1"/>
    <col min="6145" max="6145" width="37.5703125" style="18" customWidth="1"/>
    <col min="6146" max="6146" width="10.28515625" style="18" customWidth="1"/>
    <col min="6147" max="6149" width="12.5703125" style="18" customWidth="1"/>
    <col min="6150" max="6154" width="11.28515625" style="18" customWidth="1"/>
    <col min="6155" max="6155" width="12.5703125" style="18" customWidth="1"/>
    <col min="6156" max="6156" width="9.7109375" style="18" customWidth="1"/>
    <col min="6157" max="6158" width="11.28515625" style="18" customWidth="1"/>
    <col min="6159" max="6399" width="8.85546875" style="18"/>
    <col min="6400" max="6400" width="5.28515625" style="18" customWidth="1"/>
    <col min="6401" max="6401" width="37.5703125" style="18" customWidth="1"/>
    <col min="6402" max="6402" width="10.28515625" style="18" customWidth="1"/>
    <col min="6403" max="6405" width="12.5703125" style="18" customWidth="1"/>
    <col min="6406" max="6410" width="11.28515625" style="18" customWidth="1"/>
    <col min="6411" max="6411" width="12.5703125" style="18" customWidth="1"/>
    <col min="6412" max="6412" width="9.7109375" style="18" customWidth="1"/>
    <col min="6413" max="6414" width="11.28515625" style="18" customWidth="1"/>
    <col min="6415" max="6655" width="8.85546875" style="18"/>
    <col min="6656" max="6656" width="5.28515625" style="18" customWidth="1"/>
    <col min="6657" max="6657" width="37.5703125" style="18" customWidth="1"/>
    <col min="6658" max="6658" width="10.28515625" style="18" customWidth="1"/>
    <col min="6659" max="6661" width="12.5703125" style="18" customWidth="1"/>
    <col min="6662" max="6666" width="11.28515625" style="18" customWidth="1"/>
    <col min="6667" max="6667" width="12.5703125" style="18" customWidth="1"/>
    <col min="6668" max="6668" width="9.7109375" style="18" customWidth="1"/>
    <col min="6669" max="6670" width="11.28515625" style="18" customWidth="1"/>
    <col min="6671" max="6911" width="8.85546875" style="18"/>
    <col min="6912" max="6912" width="5.28515625" style="18" customWidth="1"/>
    <col min="6913" max="6913" width="37.5703125" style="18" customWidth="1"/>
    <col min="6914" max="6914" width="10.28515625" style="18" customWidth="1"/>
    <col min="6915" max="6917" width="12.5703125" style="18" customWidth="1"/>
    <col min="6918" max="6922" width="11.28515625" style="18" customWidth="1"/>
    <col min="6923" max="6923" width="12.5703125" style="18" customWidth="1"/>
    <col min="6924" max="6924" width="9.7109375" style="18" customWidth="1"/>
    <col min="6925" max="6926" width="11.28515625" style="18" customWidth="1"/>
    <col min="6927" max="7167" width="8.85546875" style="18"/>
    <col min="7168" max="7168" width="5.28515625" style="18" customWidth="1"/>
    <col min="7169" max="7169" width="37.5703125" style="18" customWidth="1"/>
    <col min="7170" max="7170" width="10.28515625" style="18" customWidth="1"/>
    <col min="7171" max="7173" width="12.5703125" style="18" customWidth="1"/>
    <col min="7174" max="7178" width="11.28515625" style="18" customWidth="1"/>
    <col min="7179" max="7179" width="12.5703125" style="18" customWidth="1"/>
    <col min="7180" max="7180" width="9.7109375" style="18" customWidth="1"/>
    <col min="7181" max="7182" width="11.28515625" style="18" customWidth="1"/>
    <col min="7183" max="7423" width="8.85546875" style="18"/>
    <col min="7424" max="7424" width="5.28515625" style="18" customWidth="1"/>
    <col min="7425" max="7425" width="37.5703125" style="18" customWidth="1"/>
    <col min="7426" max="7426" width="10.28515625" style="18" customWidth="1"/>
    <col min="7427" max="7429" width="12.5703125" style="18" customWidth="1"/>
    <col min="7430" max="7434" width="11.28515625" style="18" customWidth="1"/>
    <col min="7435" max="7435" width="12.5703125" style="18" customWidth="1"/>
    <col min="7436" max="7436" width="9.7109375" style="18" customWidth="1"/>
    <col min="7437" max="7438" width="11.28515625" style="18" customWidth="1"/>
    <col min="7439" max="7679" width="8.85546875" style="18"/>
    <col min="7680" max="7680" width="5.28515625" style="18" customWidth="1"/>
    <col min="7681" max="7681" width="37.5703125" style="18" customWidth="1"/>
    <col min="7682" max="7682" width="10.28515625" style="18" customWidth="1"/>
    <col min="7683" max="7685" width="12.5703125" style="18" customWidth="1"/>
    <col min="7686" max="7690" width="11.28515625" style="18" customWidth="1"/>
    <col min="7691" max="7691" width="12.5703125" style="18" customWidth="1"/>
    <col min="7692" max="7692" width="9.7109375" style="18" customWidth="1"/>
    <col min="7693" max="7694" width="11.28515625" style="18" customWidth="1"/>
    <col min="7695" max="7935" width="8.85546875" style="18"/>
    <col min="7936" max="7936" width="5.28515625" style="18" customWidth="1"/>
    <col min="7937" max="7937" width="37.5703125" style="18" customWidth="1"/>
    <col min="7938" max="7938" width="10.28515625" style="18" customWidth="1"/>
    <col min="7939" max="7941" width="12.5703125" style="18" customWidth="1"/>
    <col min="7942" max="7946" width="11.28515625" style="18" customWidth="1"/>
    <col min="7947" max="7947" width="12.5703125" style="18" customWidth="1"/>
    <col min="7948" max="7948" width="9.7109375" style="18" customWidth="1"/>
    <col min="7949" max="7950" width="11.28515625" style="18" customWidth="1"/>
    <col min="7951" max="8191" width="8.85546875" style="18"/>
    <col min="8192" max="8192" width="5.28515625" style="18" customWidth="1"/>
    <col min="8193" max="8193" width="37.5703125" style="18" customWidth="1"/>
    <col min="8194" max="8194" width="10.28515625" style="18" customWidth="1"/>
    <col min="8195" max="8197" width="12.5703125" style="18" customWidth="1"/>
    <col min="8198" max="8202" width="11.28515625" style="18" customWidth="1"/>
    <col min="8203" max="8203" width="12.5703125" style="18" customWidth="1"/>
    <col min="8204" max="8204" width="9.7109375" style="18" customWidth="1"/>
    <col min="8205" max="8206" width="11.28515625" style="18" customWidth="1"/>
    <col min="8207" max="8447" width="8.85546875" style="18"/>
    <col min="8448" max="8448" width="5.28515625" style="18" customWidth="1"/>
    <col min="8449" max="8449" width="37.5703125" style="18" customWidth="1"/>
    <col min="8450" max="8450" width="10.28515625" style="18" customWidth="1"/>
    <col min="8451" max="8453" width="12.5703125" style="18" customWidth="1"/>
    <col min="8454" max="8458" width="11.28515625" style="18" customWidth="1"/>
    <col min="8459" max="8459" width="12.5703125" style="18" customWidth="1"/>
    <col min="8460" max="8460" width="9.7109375" style="18" customWidth="1"/>
    <col min="8461" max="8462" width="11.28515625" style="18" customWidth="1"/>
    <col min="8463" max="8703" width="8.85546875" style="18"/>
    <col min="8704" max="8704" width="5.28515625" style="18" customWidth="1"/>
    <col min="8705" max="8705" width="37.5703125" style="18" customWidth="1"/>
    <col min="8706" max="8706" width="10.28515625" style="18" customWidth="1"/>
    <col min="8707" max="8709" width="12.5703125" style="18" customWidth="1"/>
    <col min="8710" max="8714" width="11.28515625" style="18" customWidth="1"/>
    <col min="8715" max="8715" width="12.5703125" style="18" customWidth="1"/>
    <col min="8716" max="8716" width="9.7109375" style="18" customWidth="1"/>
    <col min="8717" max="8718" width="11.28515625" style="18" customWidth="1"/>
    <col min="8719" max="8959" width="8.85546875" style="18"/>
    <col min="8960" max="8960" width="5.28515625" style="18" customWidth="1"/>
    <col min="8961" max="8961" width="37.5703125" style="18" customWidth="1"/>
    <col min="8962" max="8962" width="10.28515625" style="18" customWidth="1"/>
    <col min="8963" max="8965" width="12.5703125" style="18" customWidth="1"/>
    <col min="8966" max="8970" width="11.28515625" style="18" customWidth="1"/>
    <col min="8971" max="8971" width="12.5703125" style="18" customWidth="1"/>
    <col min="8972" max="8972" width="9.7109375" style="18" customWidth="1"/>
    <col min="8973" max="8974" width="11.28515625" style="18" customWidth="1"/>
    <col min="8975" max="9215" width="8.85546875" style="18"/>
    <col min="9216" max="9216" width="5.28515625" style="18" customWidth="1"/>
    <col min="9217" max="9217" width="37.5703125" style="18" customWidth="1"/>
    <col min="9218" max="9218" width="10.28515625" style="18" customWidth="1"/>
    <col min="9219" max="9221" width="12.5703125" style="18" customWidth="1"/>
    <col min="9222" max="9226" width="11.28515625" style="18" customWidth="1"/>
    <col min="9227" max="9227" width="12.5703125" style="18" customWidth="1"/>
    <col min="9228" max="9228" width="9.7109375" style="18" customWidth="1"/>
    <col min="9229" max="9230" width="11.28515625" style="18" customWidth="1"/>
    <col min="9231" max="9471" width="8.85546875" style="18"/>
    <col min="9472" max="9472" width="5.28515625" style="18" customWidth="1"/>
    <col min="9473" max="9473" width="37.5703125" style="18" customWidth="1"/>
    <col min="9474" max="9474" width="10.28515625" style="18" customWidth="1"/>
    <col min="9475" max="9477" width="12.5703125" style="18" customWidth="1"/>
    <col min="9478" max="9482" width="11.28515625" style="18" customWidth="1"/>
    <col min="9483" max="9483" width="12.5703125" style="18" customWidth="1"/>
    <col min="9484" max="9484" width="9.7109375" style="18" customWidth="1"/>
    <col min="9485" max="9486" width="11.28515625" style="18" customWidth="1"/>
    <col min="9487" max="9727" width="8.85546875" style="18"/>
    <col min="9728" max="9728" width="5.28515625" style="18" customWidth="1"/>
    <col min="9729" max="9729" width="37.5703125" style="18" customWidth="1"/>
    <col min="9730" max="9730" width="10.28515625" style="18" customWidth="1"/>
    <col min="9731" max="9733" width="12.5703125" style="18" customWidth="1"/>
    <col min="9734" max="9738" width="11.28515625" style="18" customWidth="1"/>
    <col min="9739" max="9739" width="12.5703125" style="18" customWidth="1"/>
    <col min="9740" max="9740" width="9.7109375" style="18" customWidth="1"/>
    <col min="9741" max="9742" width="11.28515625" style="18" customWidth="1"/>
    <col min="9743" max="9983" width="8.85546875" style="18"/>
    <col min="9984" max="9984" width="5.28515625" style="18" customWidth="1"/>
    <col min="9985" max="9985" width="37.5703125" style="18" customWidth="1"/>
    <col min="9986" max="9986" width="10.28515625" style="18" customWidth="1"/>
    <col min="9987" max="9989" width="12.5703125" style="18" customWidth="1"/>
    <col min="9990" max="9994" width="11.28515625" style="18" customWidth="1"/>
    <col min="9995" max="9995" width="12.5703125" style="18" customWidth="1"/>
    <col min="9996" max="9996" width="9.7109375" style="18" customWidth="1"/>
    <col min="9997" max="9998" width="11.28515625" style="18" customWidth="1"/>
    <col min="9999" max="10239" width="8.85546875" style="18"/>
    <col min="10240" max="10240" width="5.28515625" style="18" customWidth="1"/>
    <col min="10241" max="10241" width="37.5703125" style="18" customWidth="1"/>
    <col min="10242" max="10242" width="10.28515625" style="18" customWidth="1"/>
    <col min="10243" max="10245" width="12.5703125" style="18" customWidth="1"/>
    <col min="10246" max="10250" width="11.28515625" style="18" customWidth="1"/>
    <col min="10251" max="10251" width="12.5703125" style="18" customWidth="1"/>
    <col min="10252" max="10252" width="9.7109375" style="18" customWidth="1"/>
    <col min="10253" max="10254" width="11.28515625" style="18" customWidth="1"/>
    <col min="10255" max="10495" width="8.85546875" style="18"/>
    <col min="10496" max="10496" width="5.28515625" style="18" customWidth="1"/>
    <col min="10497" max="10497" width="37.5703125" style="18" customWidth="1"/>
    <col min="10498" max="10498" width="10.28515625" style="18" customWidth="1"/>
    <col min="10499" max="10501" width="12.5703125" style="18" customWidth="1"/>
    <col min="10502" max="10506" width="11.28515625" style="18" customWidth="1"/>
    <col min="10507" max="10507" width="12.5703125" style="18" customWidth="1"/>
    <col min="10508" max="10508" width="9.7109375" style="18" customWidth="1"/>
    <col min="10509" max="10510" width="11.28515625" style="18" customWidth="1"/>
    <col min="10511" max="10751" width="8.85546875" style="18"/>
    <col min="10752" max="10752" width="5.28515625" style="18" customWidth="1"/>
    <col min="10753" max="10753" width="37.5703125" style="18" customWidth="1"/>
    <col min="10754" max="10754" width="10.28515625" style="18" customWidth="1"/>
    <col min="10755" max="10757" width="12.5703125" style="18" customWidth="1"/>
    <col min="10758" max="10762" width="11.28515625" style="18" customWidth="1"/>
    <col min="10763" max="10763" width="12.5703125" style="18" customWidth="1"/>
    <col min="10764" max="10764" width="9.7109375" style="18" customWidth="1"/>
    <col min="10765" max="10766" width="11.28515625" style="18" customWidth="1"/>
    <col min="10767" max="11007" width="8.85546875" style="18"/>
    <col min="11008" max="11008" width="5.28515625" style="18" customWidth="1"/>
    <col min="11009" max="11009" width="37.5703125" style="18" customWidth="1"/>
    <col min="11010" max="11010" width="10.28515625" style="18" customWidth="1"/>
    <col min="11011" max="11013" width="12.5703125" style="18" customWidth="1"/>
    <col min="11014" max="11018" width="11.28515625" style="18" customWidth="1"/>
    <col min="11019" max="11019" width="12.5703125" style="18" customWidth="1"/>
    <col min="11020" max="11020" width="9.7109375" style="18" customWidth="1"/>
    <col min="11021" max="11022" width="11.28515625" style="18" customWidth="1"/>
    <col min="11023" max="11263" width="8.85546875" style="18"/>
    <col min="11264" max="11264" width="5.28515625" style="18" customWidth="1"/>
    <col min="11265" max="11265" width="37.5703125" style="18" customWidth="1"/>
    <col min="11266" max="11266" width="10.28515625" style="18" customWidth="1"/>
    <col min="11267" max="11269" width="12.5703125" style="18" customWidth="1"/>
    <col min="11270" max="11274" width="11.28515625" style="18" customWidth="1"/>
    <col min="11275" max="11275" width="12.5703125" style="18" customWidth="1"/>
    <col min="11276" max="11276" width="9.7109375" style="18" customWidth="1"/>
    <col min="11277" max="11278" width="11.28515625" style="18" customWidth="1"/>
    <col min="11279" max="11519" width="8.85546875" style="18"/>
    <col min="11520" max="11520" width="5.28515625" style="18" customWidth="1"/>
    <col min="11521" max="11521" width="37.5703125" style="18" customWidth="1"/>
    <col min="11522" max="11522" width="10.28515625" style="18" customWidth="1"/>
    <col min="11523" max="11525" width="12.5703125" style="18" customWidth="1"/>
    <col min="11526" max="11530" width="11.28515625" style="18" customWidth="1"/>
    <col min="11531" max="11531" width="12.5703125" style="18" customWidth="1"/>
    <col min="11532" max="11532" width="9.7109375" style="18" customWidth="1"/>
    <col min="11533" max="11534" width="11.28515625" style="18" customWidth="1"/>
    <col min="11535" max="11775" width="8.85546875" style="18"/>
    <col min="11776" max="11776" width="5.28515625" style="18" customWidth="1"/>
    <col min="11777" max="11777" width="37.5703125" style="18" customWidth="1"/>
    <col min="11778" max="11778" width="10.28515625" style="18" customWidth="1"/>
    <col min="11779" max="11781" width="12.5703125" style="18" customWidth="1"/>
    <col min="11782" max="11786" width="11.28515625" style="18" customWidth="1"/>
    <col min="11787" max="11787" width="12.5703125" style="18" customWidth="1"/>
    <col min="11788" max="11788" width="9.7109375" style="18" customWidth="1"/>
    <col min="11789" max="11790" width="11.28515625" style="18" customWidth="1"/>
    <col min="11791" max="12031" width="8.85546875" style="18"/>
    <col min="12032" max="12032" width="5.28515625" style="18" customWidth="1"/>
    <col min="12033" max="12033" width="37.5703125" style="18" customWidth="1"/>
    <col min="12034" max="12034" width="10.28515625" style="18" customWidth="1"/>
    <col min="12035" max="12037" width="12.5703125" style="18" customWidth="1"/>
    <col min="12038" max="12042" width="11.28515625" style="18" customWidth="1"/>
    <col min="12043" max="12043" width="12.5703125" style="18" customWidth="1"/>
    <col min="12044" max="12044" width="9.7109375" style="18" customWidth="1"/>
    <col min="12045" max="12046" width="11.28515625" style="18" customWidth="1"/>
    <col min="12047" max="12287" width="8.85546875" style="18"/>
    <col min="12288" max="12288" width="5.28515625" style="18" customWidth="1"/>
    <col min="12289" max="12289" width="37.5703125" style="18" customWidth="1"/>
    <col min="12290" max="12290" width="10.28515625" style="18" customWidth="1"/>
    <col min="12291" max="12293" width="12.5703125" style="18" customWidth="1"/>
    <col min="12294" max="12298" width="11.28515625" style="18" customWidth="1"/>
    <col min="12299" max="12299" width="12.5703125" style="18" customWidth="1"/>
    <col min="12300" max="12300" width="9.7109375" style="18" customWidth="1"/>
    <col min="12301" max="12302" width="11.28515625" style="18" customWidth="1"/>
    <col min="12303" max="12543" width="8.85546875" style="18"/>
    <col min="12544" max="12544" width="5.28515625" style="18" customWidth="1"/>
    <col min="12545" max="12545" width="37.5703125" style="18" customWidth="1"/>
    <col min="12546" max="12546" width="10.28515625" style="18" customWidth="1"/>
    <col min="12547" max="12549" width="12.5703125" style="18" customWidth="1"/>
    <col min="12550" max="12554" width="11.28515625" style="18" customWidth="1"/>
    <col min="12555" max="12555" width="12.5703125" style="18" customWidth="1"/>
    <col min="12556" max="12556" width="9.7109375" style="18" customWidth="1"/>
    <col min="12557" max="12558" width="11.28515625" style="18" customWidth="1"/>
    <col min="12559" max="12799" width="8.85546875" style="18"/>
    <col min="12800" max="12800" width="5.28515625" style="18" customWidth="1"/>
    <col min="12801" max="12801" width="37.5703125" style="18" customWidth="1"/>
    <col min="12802" max="12802" width="10.28515625" style="18" customWidth="1"/>
    <col min="12803" max="12805" width="12.5703125" style="18" customWidth="1"/>
    <col min="12806" max="12810" width="11.28515625" style="18" customWidth="1"/>
    <col min="12811" max="12811" width="12.5703125" style="18" customWidth="1"/>
    <col min="12812" max="12812" width="9.7109375" style="18" customWidth="1"/>
    <col min="12813" max="12814" width="11.28515625" style="18" customWidth="1"/>
    <col min="12815" max="13055" width="8.85546875" style="18"/>
    <col min="13056" max="13056" width="5.28515625" style="18" customWidth="1"/>
    <col min="13057" max="13057" width="37.5703125" style="18" customWidth="1"/>
    <col min="13058" max="13058" width="10.28515625" style="18" customWidth="1"/>
    <col min="13059" max="13061" width="12.5703125" style="18" customWidth="1"/>
    <col min="13062" max="13066" width="11.28515625" style="18" customWidth="1"/>
    <col min="13067" max="13067" width="12.5703125" style="18" customWidth="1"/>
    <col min="13068" max="13068" width="9.7109375" style="18" customWidth="1"/>
    <col min="13069" max="13070" width="11.28515625" style="18" customWidth="1"/>
    <col min="13071" max="13311" width="8.85546875" style="18"/>
    <col min="13312" max="13312" width="5.28515625" style="18" customWidth="1"/>
    <col min="13313" max="13313" width="37.5703125" style="18" customWidth="1"/>
    <col min="13314" max="13314" width="10.28515625" style="18" customWidth="1"/>
    <col min="13315" max="13317" width="12.5703125" style="18" customWidth="1"/>
    <col min="13318" max="13322" width="11.28515625" style="18" customWidth="1"/>
    <col min="13323" max="13323" width="12.5703125" style="18" customWidth="1"/>
    <col min="13324" max="13324" width="9.7109375" style="18" customWidth="1"/>
    <col min="13325" max="13326" width="11.28515625" style="18" customWidth="1"/>
    <col min="13327" max="13567" width="8.85546875" style="18"/>
    <col min="13568" max="13568" width="5.28515625" style="18" customWidth="1"/>
    <col min="13569" max="13569" width="37.5703125" style="18" customWidth="1"/>
    <col min="13570" max="13570" width="10.28515625" style="18" customWidth="1"/>
    <col min="13571" max="13573" width="12.5703125" style="18" customWidth="1"/>
    <col min="13574" max="13578" width="11.28515625" style="18" customWidth="1"/>
    <col min="13579" max="13579" width="12.5703125" style="18" customWidth="1"/>
    <col min="13580" max="13580" width="9.7109375" style="18" customWidth="1"/>
    <col min="13581" max="13582" width="11.28515625" style="18" customWidth="1"/>
    <col min="13583" max="13823" width="8.85546875" style="18"/>
    <col min="13824" max="13824" width="5.28515625" style="18" customWidth="1"/>
    <col min="13825" max="13825" width="37.5703125" style="18" customWidth="1"/>
    <col min="13826" max="13826" width="10.28515625" style="18" customWidth="1"/>
    <col min="13827" max="13829" width="12.5703125" style="18" customWidth="1"/>
    <col min="13830" max="13834" width="11.28515625" style="18" customWidth="1"/>
    <col min="13835" max="13835" width="12.5703125" style="18" customWidth="1"/>
    <col min="13836" max="13836" width="9.7109375" style="18" customWidth="1"/>
    <col min="13837" max="13838" width="11.28515625" style="18" customWidth="1"/>
    <col min="13839" max="14079" width="8.85546875" style="18"/>
    <col min="14080" max="14080" width="5.28515625" style="18" customWidth="1"/>
    <col min="14081" max="14081" width="37.5703125" style="18" customWidth="1"/>
    <col min="14082" max="14082" width="10.28515625" style="18" customWidth="1"/>
    <col min="14083" max="14085" width="12.5703125" style="18" customWidth="1"/>
    <col min="14086" max="14090" width="11.28515625" style="18" customWidth="1"/>
    <col min="14091" max="14091" width="12.5703125" style="18" customWidth="1"/>
    <col min="14092" max="14092" width="9.7109375" style="18" customWidth="1"/>
    <col min="14093" max="14094" width="11.28515625" style="18" customWidth="1"/>
    <col min="14095" max="14335" width="8.85546875" style="18"/>
    <col min="14336" max="14336" width="5.28515625" style="18" customWidth="1"/>
    <col min="14337" max="14337" width="37.5703125" style="18" customWidth="1"/>
    <col min="14338" max="14338" width="10.28515625" style="18" customWidth="1"/>
    <col min="14339" max="14341" width="12.5703125" style="18" customWidth="1"/>
    <col min="14342" max="14346" width="11.28515625" style="18" customWidth="1"/>
    <col min="14347" max="14347" width="12.5703125" style="18" customWidth="1"/>
    <col min="14348" max="14348" width="9.7109375" style="18" customWidth="1"/>
    <col min="14349" max="14350" width="11.28515625" style="18" customWidth="1"/>
    <col min="14351" max="14591" width="8.85546875" style="18"/>
    <col min="14592" max="14592" width="5.28515625" style="18" customWidth="1"/>
    <col min="14593" max="14593" width="37.5703125" style="18" customWidth="1"/>
    <col min="14594" max="14594" width="10.28515625" style="18" customWidth="1"/>
    <col min="14595" max="14597" width="12.5703125" style="18" customWidth="1"/>
    <col min="14598" max="14602" width="11.28515625" style="18" customWidth="1"/>
    <col min="14603" max="14603" width="12.5703125" style="18" customWidth="1"/>
    <col min="14604" max="14604" width="9.7109375" style="18" customWidth="1"/>
    <col min="14605" max="14606" width="11.28515625" style="18" customWidth="1"/>
    <col min="14607" max="14847" width="8.85546875" style="18"/>
    <col min="14848" max="14848" width="5.28515625" style="18" customWidth="1"/>
    <col min="14849" max="14849" width="37.5703125" style="18" customWidth="1"/>
    <col min="14850" max="14850" width="10.28515625" style="18" customWidth="1"/>
    <col min="14851" max="14853" width="12.5703125" style="18" customWidth="1"/>
    <col min="14854" max="14858" width="11.28515625" style="18" customWidth="1"/>
    <col min="14859" max="14859" width="12.5703125" style="18" customWidth="1"/>
    <col min="14860" max="14860" width="9.7109375" style="18" customWidth="1"/>
    <col min="14861" max="14862" width="11.28515625" style="18" customWidth="1"/>
    <col min="14863" max="15103" width="8.85546875" style="18"/>
    <col min="15104" max="15104" width="5.28515625" style="18" customWidth="1"/>
    <col min="15105" max="15105" width="37.5703125" style="18" customWidth="1"/>
    <col min="15106" max="15106" width="10.28515625" style="18" customWidth="1"/>
    <col min="15107" max="15109" width="12.5703125" style="18" customWidth="1"/>
    <col min="15110" max="15114" width="11.28515625" style="18" customWidth="1"/>
    <col min="15115" max="15115" width="12.5703125" style="18" customWidth="1"/>
    <col min="15116" max="15116" width="9.7109375" style="18" customWidth="1"/>
    <col min="15117" max="15118" width="11.28515625" style="18" customWidth="1"/>
    <col min="15119" max="15359" width="8.85546875" style="18"/>
    <col min="15360" max="15360" width="5.28515625" style="18" customWidth="1"/>
    <col min="15361" max="15361" width="37.5703125" style="18" customWidth="1"/>
    <col min="15362" max="15362" width="10.28515625" style="18" customWidth="1"/>
    <col min="15363" max="15365" width="12.5703125" style="18" customWidth="1"/>
    <col min="15366" max="15370" width="11.28515625" style="18" customWidth="1"/>
    <col min="15371" max="15371" width="12.5703125" style="18" customWidth="1"/>
    <col min="15372" max="15372" width="9.7109375" style="18" customWidth="1"/>
    <col min="15373" max="15374" width="11.28515625" style="18" customWidth="1"/>
    <col min="15375" max="15615" width="8.85546875" style="18"/>
    <col min="15616" max="15616" width="5.28515625" style="18" customWidth="1"/>
    <col min="15617" max="15617" width="37.5703125" style="18" customWidth="1"/>
    <col min="15618" max="15618" width="10.28515625" style="18" customWidth="1"/>
    <col min="15619" max="15621" width="12.5703125" style="18" customWidth="1"/>
    <col min="15622" max="15626" width="11.28515625" style="18" customWidth="1"/>
    <col min="15627" max="15627" width="12.5703125" style="18" customWidth="1"/>
    <col min="15628" max="15628" width="9.7109375" style="18" customWidth="1"/>
    <col min="15629" max="15630" width="11.28515625" style="18" customWidth="1"/>
    <col min="15631" max="15871" width="8.85546875" style="18"/>
    <col min="15872" max="15872" width="5.28515625" style="18" customWidth="1"/>
    <col min="15873" max="15873" width="37.5703125" style="18" customWidth="1"/>
    <col min="15874" max="15874" width="10.28515625" style="18" customWidth="1"/>
    <col min="15875" max="15877" width="12.5703125" style="18" customWidth="1"/>
    <col min="15878" max="15882" width="11.28515625" style="18" customWidth="1"/>
    <col min="15883" max="15883" width="12.5703125" style="18" customWidth="1"/>
    <col min="15884" max="15884" width="9.7109375" style="18" customWidth="1"/>
    <col min="15885" max="15886" width="11.28515625" style="18" customWidth="1"/>
    <col min="15887" max="16127" width="8.85546875" style="18"/>
    <col min="16128" max="16128" width="5.28515625" style="18" customWidth="1"/>
    <col min="16129" max="16129" width="37.5703125" style="18" customWidth="1"/>
    <col min="16130" max="16130" width="10.28515625" style="18" customWidth="1"/>
    <col min="16131" max="16133" width="12.5703125" style="18" customWidth="1"/>
    <col min="16134" max="16138" width="11.28515625" style="18" customWidth="1"/>
    <col min="16139" max="16139" width="12.5703125" style="18" customWidth="1"/>
    <col min="16140" max="16140" width="9.7109375" style="18" customWidth="1"/>
    <col min="16141" max="16142" width="11.28515625" style="18" customWidth="1"/>
    <col min="16143" max="16384" width="8.85546875" style="18"/>
  </cols>
  <sheetData>
    <row r="1" spans="1:21" x14ac:dyDescent="0.25">
      <c r="A1" s="86" t="s">
        <v>14</v>
      </c>
      <c r="B1" s="86"/>
      <c r="C1" s="86"/>
      <c r="D1" s="17"/>
      <c r="E1" s="17"/>
      <c r="F1" s="17"/>
    </row>
    <row r="2" spans="1:21" ht="15" customHeight="1" x14ac:dyDescent="0.25">
      <c r="A2" s="87" t="s">
        <v>15</v>
      </c>
      <c r="B2" s="87" t="s">
        <v>16</v>
      </c>
      <c r="C2" s="87" t="s">
        <v>8</v>
      </c>
      <c r="D2" s="83" t="s">
        <v>16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5"/>
      <c r="S2" s="60"/>
    </row>
    <row r="3" spans="1:21" ht="36" customHeight="1" x14ac:dyDescent="0.25">
      <c r="A3" s="88"/>
      <c r="B3" s="88"/>
      <c r="C3" s="88"/>
      <c r="D3" s="78" t="s">
        <v>50</v>
      </c>
      <c r="E3" s="79"/>
      <c r="F3" s="80"/>
      <c r="G3" s="78" t="s">
        <v>56</v>
      </c>
      <c r="H3" s="79"/>
      <c r="I3" s="80"/>
      <c r="J3" s="78" t="s">
        <v>57</v>
      </c>
      <c r="K3" s="79"/>
      <c r="L3" s="80"/>
      <c r="M3" s="78" t="s">
        <v>58</v>
      </c>
      <c r="N3" s="79"/>
      <c r="O3" s="80"/>
      <c r="P3" s="78" t="s">
        <v>59</v>
      </c>
      <c r="Q3" s="79"/>
      <c r="R3" s="80"/>
      <c r="S3" s="61"/>
    </row>
    <row r="4" spans="1:21" s="20" customFormat="1" x14ac:dyDescent="0.25">
      <c r="A4" s="88"/>
      <c r="B4" s="88"/>
      <c r="C4" s="88"/>
      <c r="D4" s="19" t="s">
        <v>17</v>
      </c>
      <c r="E4" s="19" t="s">
        <v>18</v>
      </c>
      <c r="F4" s="19" t="s">
        <v>19</v>
      </c>
      <c r="G4" s="19" t="s">
        <v>17</v>
      </c>
      <c r="H4" s="19" t="s">
        <v>18</v>
      </c>
      <c r="I4" s="19" t="s">
        <v>19</v>
      </c>
      <c r="J4" s="19" t="s">
        <v>17</v>
      </c>
      <c r="K4" s="19" t="s">
        <v>18</v>
      </c>
      <c r="L4" s="19" t="s">
        <v>19</v>
      </c>
      <c r="M4" s="19" t="s">
        <v>17</v>
      </c>
      <c r="N4" s="19" t="s">
        <v>18</v>
      </c>
      <c r="O4" s="19" t="s">
        <v>19</v>
      </c>
      <c r="P4" s="19" t="s">
        <v>17</v>
      </c>
      <c r="Q4" s="19" t="s">
        <v>18</v>
      </c>
      <c r="R4" s="19" t="s">
        <v>19</v>
      </c>
      <c r="S4" s="62"/>
    </row>
    <row r="5" spans="1:21" s="20" customFormat="1" x14ac:dyDescent="0.25">
      <c r="A5" s="89"/>
      <c r="B5" s="89"/>
      <c r="C5" s="89"/>
      <c r="D5" s="78" t="s">
        <v>48</v>
      </c>
      <c r="E5" s="81"/>
      <c r="F5" s="82"/>
      <c r="G5" s="78" t="s">
        <v>48</v>
      </c>
      <c r="H5" s="81"/>
      <c r="I5" s="82"/>
      <c r="J5" s="78" t="s">
        <v>48</v>
      </c>
      <c r="K5" s="81"/>
      <c r="L5" s="82"/>
      <c r="M5" s="78" t="s">
        <v>48</v>
      </c>
      <c r="N5" s="81"/>
      <c r="O5" s="82"/>
      <c r="P5" s="78" t="s">
        <v>48</v>
      </c>
      <c r="Q5" s="81"/>
      <c r="R5" s="82"/>
      <c r="S5" s="63"/>
    </row>
    <row r="6" spans="1:21" ht="15" customHeight="1" x14ac:dyDescent="0.25">
      <c r="A6" s="51">
        <v>1</v>
      </c>
      <c r="B6" s="51">
        <f>A6+1</f>
        <v>2</v>
      </c>
      <c r="C6" s="51">
        <f t="shared" ref="C6:N6" si="0">B6+1</f>
        <v>3</v>
      </c>
      <c r="D6" s="51">
        <f t="shared" si="0"/>
        <v>4</v>
      </c>
      <c r="E6" s="51">
        <f t="shared" si="0"/>
        <v>5</v>
      </c>
      <c r="F6" s="51">
        <v>4</v>
      </c>
      <c r="G6" s="51">
        <f t="shared" si="0"/>
        <v>5</v>
      </c>
      <c r="H6" s="51">
        <f t="shared" si="0"/>
        <v>6</v>
      </c>
      <c r="I6" s="51">
        <v>7</v>
      </c>
      <c r="J6" s="51">
        <f t="shared" si="0"/>
        <v>8</v>
      </c>
      <c r="K6" s="51">
        <f t="shared" si="0"/>
        <v>9</v>
      </c>
      <c r="L6" s="51">
        <v>10</v>
      </c>
      <c r="M6" s="51">
        <f t="shared" si="0"/>
        <v>11</v>
      </c>
      <c r="N6" s="51">
        <f t="shared" si="0"/>
        <v>12</v>
      </c>
      <c r="O6" s="51">
        <v>13</v>
      </c>
      <c r="P6" s="51">
        <f t="shared" ref="P6" si="1">O6+1</f>
        <v>14</v>
      </c>
      <c r="Q6" s="51">
        <f t="shared" ref="Q6" si="2">P6+1</f>
        <v>15</v>
      </c>
      <c r="R6" s="51">
        <v>16</v>
      </c>
      <c r="S6" s="64"/>
    </row>
    <row r="7" spans="1:21" ht="15" customHeight="1" x14ac:dyDescent="0.25">
      <c r="A7" s="50" t="s">
        <v>1</v>
      </c>
      <c r="B7" s="49" t="s">
        <v>49</v>
      </c>
      <c r="C7" s="50" t="s">
        <v>4</v>
      </c>
      <c r="D7" s="102">
        <v>24813.662</v>
      </c>
      <c r="E7" s="103">
        <v>24813.661000000004</v>
      </c>
      <c r="F7" s="119">
        <v>49627.323000000004</v>
      </c>
      <c r="G7" s="102">
        <f>G8+G11</f>
        <v>3307.5369999999998</v>
      </c>
      <c r="H7" s="103">
        <f>H8+H11</f>
        <v>3307.5373333333332</v>
      </c>
      <c r="I7" s="119">
        <f>G7+H7</f>
        <v>6615.074333333333</v>
      </c>
      <c r="J7" s="102">
        <f>J8+J11</f>
        <v>7901.1030000000001</v>
      </c>
      <c r="K7" s="103">
        <f>K8+K11</f>
        <v>8132.6634666666678</v>
      </c>
      <c r="L7" s="119">
        <f>J7+K7</f>
        <v>16033.766466666668</v>
      </c>
      <c r="M7" s="102">
        <f>M8+M11</f>
        <v>1013.908</v>
      </c>
      <c r="N7" s="103">
        <f>N8+N11</f>
        <v>1012.888</v>
      </c>
      <c r="O7" s="119">
        <f>M7+N7</f>
        <v>2026.796</v>
      </c>
      <c r="P7" s="102">
        <f>P8+P11</f>
        <v>1065.4090000000001</v>
      </c>
      <c r="Q7" s="103">
        <f>Q8+Q11</f>
        <v>1593.6999999999998</v>
      </c>
      <c r="R7" s="119">
        <f>P7+Q7</f>
        <v>2659.1089999999999</v>
      </c>
      <c r="S7" s="65"/>
      <c r="T7" s="54"/>
    </row>
    <row r="8" spans="1:21" ht="30" x14ac:dyDescent="0.25">
      <c r="A8" s="21" t="s">
        <v>20</v>
      </c>
      <c r="B8" s="22" t="s">
        <v>21</v>
      </c>
      <c r="C8" s="23" t="s">
        <v>4</v>
      </c>
      <c r="D8" s="104">
        <v>24813.662</v>
      </c>
      <c r="E8" s="105">
        <v>24813.661000000004</v>
      </c>
      <c r="F8" s="120">
        <v>49627.323000000004</v>
      </c>
      <c r="G8" s="104">
        <f>G9+G10</f>
        <v>3307.5369999999998</v>
      </c>
      <c r="H8" s="105">
        <f>H9+H10</f>
        <v>3307.5373333333332</v>
      </c>
      <c r="I8" s="120">
        <f>G8+H8</f>
        <v>6615.074333333333</v>
      </c>
      <c r="J8" s="104">
        <f>J9+J10</f>
        <v>7901.1030000000001</v>
      </c>
      <c r="K8" s="105">
        <f>K9+K10</f>
        <v>8132.6634666666678</v>
      </c>
      <c r="L8" s="120">
        <f>J8+K8</f>
        <v>16033.766466666668</v>
      </c>
      <c r="M8" s="104">
        <f>M9+M10</f>
        <v>1013.908</v>
      </c>
      <c r="N8" s="105">
        <f>N9+N10</f>
        <v>1012.888</v>
      </c>
      <c r="O8" s="120">
        <f>M8+N8</f>
        <v>2026.796</v>
      </c>
      <c r="P8" s="104">
        <f>P9+P10</f>
        <v>1065.4090000000001</v>
      </c>
      <c r="Q8" s="105">
        <f>Q9+Q10</f>
        <v>1593.6999999999998</v>
      </c>
      <c r="R8" s="120">
        <f>P8+Q8</f>
        <v>2659.1089999999999</v>
      </c>
      <c r="S8" s="66"/>
      <c r="T8" s="55"/>
    </row>
    <row r="9" spans="1:21" x14ac:dyDescent="0.25">
      <c r="A9" s="24"/>
      <c r="B9" s="25" t="s">
        <v>22</v>
      </c>
      <c r="C9" s="26" t="s">
        <v>4</v>
      </c>
      <c r="D9" s="104">
        <v>24813.662</v>
      </c>
      <c r="E9" s="106">
        <v>24813.661000000004</v>
      </c>
      <c r="F9" s="120">
        <v>49627.323000000004</v>
      </c>
      <c r="G9" s="104">
        <f>ROUND('[1]разд 2'!$G$10/'[1]разд 2'!$I$10*I9,3)</f>
        <v>3307.5369999999998</v>
      </c>
      <c r="H9" s="106">
        <f>I9-G9</f>
        <v>3307.5373333333332</v>
      </c>
      <c r="I9" s="120">
        <f>[2]Нешкан!$M$13</f>
        <v>6615.074333333333</v>
      </c>
      <c r="J9" s="104">
        <f>ROUND('[3]раздел 2'!$M$10/'[3]раздел 2'!$O$10*L9,3)</f>
        <v>7901.1030000000001</v>
      </c>
      <c r="K9" s="106">
        <f>L9-J9</f>
        <v>8132.6634666666678</v>
      </c>
      <c r="L9" s="120">
        <f>[2]Уэлен!$M$13</f>
        <v>16033.766466666668</v>
      </c>
      <c r="M9" s="104">
        <f>ROUND('[3]раздел 2'!$Q$10/'[3]раздел 2'!$S$10*O9,3)</f>
        <v>1013.908</v>
      </c>
      <c r="N9" s="106">
        <f>O9-M9</f>
        <v>1012.888</v>
      </c>
      <c r="O9" s="120">
        <f>[2]Энурмино!$M$13</f>
        <v>2026.796</v>
      </c>
      <c r="P9" s="104">
        <f>ROUND('[4]раздел 2'!$E$9/'[4]раздел 2'!$G$9*R9,3)</f>
        <v>1065.4090000000001</v>
      </c>
      <c r="Q9" s="106">
        <f>R9-P9</f>
        <v>1593.6999999999998</v>
      </c>
      <c r="R9" s="120">
        <f>[5]Инчоун!$M$17</f>
        <v>2659.1089999999999</v>
      </c>
      <c r="S9" s="66"/>
    </row>
    <row r="10" spans="1:21" x14ac:dyDescent="0.25">
      <c r="A10" s="24"/>
      <c r="B10" s="25" t="s">
        <v>23</v>
      </c>
      <c r="C10" s="26" t="s">
        <v>4</v>
      </c>
      <c r="D10" s="104"/>
      <c r="E10" s="106"/>
      <c r="F10" s="120"/>
      <c r="G10" s="104"/>
      <c r="H10" s="106"/>
      <c r="I10" s="120"/>
      <c r="J10" s="104"/>
      <c r="K10" s="106"/>
      <c r="L10" s="120"/>
      <c r="M10" s="104"/>
      <c r="N10" s="106"/>
      <c r="O10" s="120"/>
      <c r="P10" s="104"/>
      <c r="Q10" s="106"/>
      <c r="R10" s="120"/>
      <c r="S10" s="66"/>
    </row>
    <row r="11" spans="1:21" x14ac:dyDescent="0.25">
      <c r="A11" s="21" t="s">
        <v>24</v>
      </c>
      <c r="B11" s="22" t="s">
        <v>25</v>
      </c>
      <c r="C11" s="23" t="s">
        <v>4</v>
      </c>
      <c r="D11" s="104"/>
      <c r="E11" s="106"/>
      <c r="F11" s="120"/>
      <c r="G11" s="104"/>
      <c r="H11" s="106"/>
      <c r="I11" s="120"/>
      <c r="J11" s="104"/>
      <c r="K11" s="106"/>
      <c r="L11" s="120"/>
      <c r="M11" s="104"/>
      <c r="N11" s="106"/>
      <c r="O11" s="120"/>
      <c r="P11" s="104"/>
      <c r="Q11" s="106"/>
      <c r="R11" s="120"/>
      <c r="S11" s="66"/>
    </row>
    <row r="12" spans="1:21" x14ac:dyDescent="0.25">
      <c r="A12" s="21" t="s">
        <v>2</v>
      </c>
      <c r="B12" s="22" t="s">
        <v>26</v>
      </c>
      <c r="C12" s="23" t="s">
        <v>4</v>
      </c>
      <c r="D12" s="104"/>
      <c r="E12" s="106"/>
      <c r="F12" s="120"/>
      <c r="G12" s="104"/>
      <c r="H12" s="106"/>
      <c r="I12" s="120"/>
      <c r="J12" s="104"/>
      <c r="K12" s="106"/>
      <c r="L12" s="120"/>
      <c r="M12" s="104"/>
      <c r="N12" s="106"/>
      <c r="O12" s="120"/>
      <c r="P12" s="104"/>
      <c r="Q12" s="106"/>
      <c r="R12" s="120"/>
      <c r="S12" s="66"/>
    </row>
    <row r="13" spans="1:21" ht="29.25" x14ac:dyDescent="0.25">
      <c r="A13" s="27" t="s">
        <v>0</v>
      </c>
      <c r="B13" s="28" t="s">
        <v>27</v>
      </c>
      <c r="C13" s="29" t="s">
        <v>4</v>
      </c>
      <c r="D13" s="107">
        <v>40.325000000000003</v>
      </c>
      <c r="E13" s="108">
        <v>40.325000000000003</v>
      </c>
      <c r="F13" s="121">
        <v>80.650000000000006</v>
      </c>
      <c r="G13" s="107">
        <f t="shared" ref="E13:N13" si="3">G14+G15+G16</f>
        <v>120.387</v>
      </c>
      <c r="H13" s="108">
        <f t="shared" si="3"/>
        <v>120.42300000000003</v>
      </c>
      <c r="I13" s="121">
        <f>[2]Нешкан!$R$22</f>
        <v>240.81000000000003</v>
      </c>
      <c r="J13" s="107">
        <f t="shared" si="3"/>
        <v>529.30600000000004</v>
      </c>
      <c r="K13" s="108">
        <f t="shared" si="3"/>
        <v>529.41066666666666</v>
      </c>
      <c r="L13" s="121">
        <f>[2]Уэлен!$R$22</f>
        <v>1058.7166666666667</v>
      </c>
      <c r="M13" s="107">
        <f t="shared" si="3"/>
        <v>40.015999999999998</v>
      </c>
      <c r="N13" s="108">
        <f t="shared" si="3"/>
        <v>40.991000000000007</v>
      </c>
      <c r="O13" s="121">
        <f>O14+O15+O16</f>
        <v>81.007000000000005</v>
      </c>
      <c r="P13" s="107">
        <f>P14+P15+P16</f>
        <v>155.75</v>
      </c>
      <c r="Q13" s="108">
        <f>Q14+Q15+Q16</f>
        <v>155.75</v>
      </c>
      <c r="R13" s="121">
        <f>R14+R15+R16</f>
        <v>311.5</v>
      </c>
      <c r="S13" s="67"/>
      <c r="T13" s="52"/>
    </row>
    <row r="14" spans="1:21" x14ac:dyDescent="0.25">
      <c r="A14" s="21" t="s">
        <v>28</v>
      </c>
      <c r="B14" s="30" t="s">
        <v>29</v>
      </c>
      <c r="C14" s="23" t="s">
        <v>4</v>
      </c>
      <c r="D14" s="109"/>
      <c r="E14" s="110"/>
      <c r="F14" s="122"/>
      <c r="G14" s="109"/>
      <c r="H14" s="110"/>
      <c r="I14" s="122"/>
      <c r="J14" s="109"/>
      <c r="K14" s="110"/>
      <c r="L14" s="122"/>
      <c r="M14" s="109"/>
      <c r="N14" s="110"/>
      <c r="O14" s="122"/>
      <c r="P14" s="109"/>
      <c r="Q14" s="110"/>
      <c r="R14" s="122"/>
      <c r="S14" s="68"/>
    </row>
    <row r="15" spans="1:21" x14ac:dyDescent="0.25">
      <c r="A15" s="21" t="s">
        <v>30</v>
      </c>
      <c r="B15" s="30" t="s">
        <v>31</v>
      </c>
      <c r="C15" s="23" t="s">
        <v>4</v>
      </c>
      <c r="D15" s="109"/>
      <c r="E15" s="110"/>
      <c r="F15" s="122"/>
      <c r="G15" s="109"/>
      <c r="H15" s="110"/>
      <c r="I15" s="122"/>
      <c r="J15" s="109"/>
      <c r="K15" s="110"/>
      <c r="L15" s="122"/>
      <c r="M15" s="109"/>
      <c r="N15" s="110"/>
      <c r="O15" s="122"/>
      <c r="P15" s="109"/>
      <c r="Q15" s="110"/>
      <c r="R15" s="122"/>
      <c r="S15" s="68"/>
    </row>
    <row r="16" spans="1:21" x14ac:dyDescent="0.25">
      <c r="A16" s="21" t="s">
        <v>32</v>
      </c>
      <c r="B16" s="48" t="s">
        <v>33</v>
      </c>
      <c r="C16" s="42" t="s">
        <v>4</v>
      </c>
      <c r="D16" s="104">
        <v>40.325000000000003</v>
      </c>
      <c r="E16" s="106">
        <v>40.325000000000003</v>
      </c>
      <c r="F16" s="120">
        <v>80.650000000000006</v>
      </c>
      <c r="G16" s="104">
        <f>ROUND('[1]разд 2'!$G$17/'[1]разд 2'!$I$17*I16-0.018,3)</f>
        <v>120.387</v>
      </c>
      <c r="H16" s="106">
        <f>I16-G16</f>
        <v>120.42300000000003</v>
      </c>
      <c r="I16" s="120">
        <f>[2]Нешкан!$M$22</f>
        <v>240.81000000000003</v>
      </c>
      <c r="J16" s="104">
        <f>ROUND('[3]раздел 2'!$M$17/'[3]раздел 2'!$O$17*L16+0.14,3)</f>
        <v>529.30600000000004</v>
      </c>
      <c r="K16" s="106">
        <f>L16-J16</f>
        <v>529.41066666666666</v>
      </c>
      <c r="L16" s="120">
        <f>[2]Уэлен!$M$22</f>
        <v>1058.7166666666667</v>
      </c>
      <c r="M16" s="104">
        <f>ROUND('[3]раздел 2'!$Q$17/'[3]раздел 2'!$S$17*O16-0.153,3)</f>
        <v>40.015999999999998</v>
      </c>
      <c r="N16" s="106">
        <f>O16-M16</f>
        <v>40.991000000000007</v>
      </c>
      <c r="O16" s="120">
        <f>[2]Энурмино!$M$22</f>
        <v>81.007000000000005</v>
      </c>
      <c r="P16" s="104">
        <f>R16/2</f>
        <v>155.75</v>
      </c>
      <c r="Q16" s="106">
        <f>R16-P16</f>
        <v>155.75</v>
      </c>
      <c r="R16" s="120">
        <f>[5]Инчоун!$M$22</f>
        <v>311.5</v>
      </c>
      <c r="S16" s="66"/>
      <c r="U16" s="38"/>
    </row>
    <row r="17" spans="1:21" x14ac:dyDescent="0.25">
      <c r="A17" s="31" t="s">
        <v>3</v>
      </c>
      <c r="B17" s="32" t="s">
        <v>34</v>
      </c>
      <c r="C17" s="23" t="s">
        <v>4</v>
      </c>
      <c r="D17" s="112">
        <v>24773.337</v>
      </c>
      <c r="E17" s="113">
        <v>24773.336000000003</v>
      </c>
      <c r="F17" s="123">
        <v>49546.673000000003</v>
      </c>
      <c r="G17" s="112">
        <f t="shared" ref="D17:O17" si="4">G7-G13</f>
        <v>3187.1499999999996</v>
      </c>
      <c r="H17" s="113">
        <f t="shared" si="4"/>
        <v>3187.114333333333</v>
      </c>
      <c r="I17" s="123">
        <f t="shared" si="4"/>
        <v>6374.2643333333326</v>
      </c>
      <c r="J17" s="112">
        <f t="shared" si="4"/>
        <v>7371.7970000000005</v>
      </c>
      <c r="K17" s="113">
        <f t="shared" si="4"/>
        <v>7603.2528000000011</v>
      </c>
      <c r="L17" s="123">
        <f t="shared" si="4"/>
        <v>14975.049800000001</v>
      </c>
      <c r="M17" s="112">
        <f t="shared" si="4"/>
        <v>973.89200000000005</v>
      </c>
      <c r="N17" s="113">
        <f t="shared" si="4"/>
        <v>971.89700000000005</v>
      </c>
      <c r="O17" s="123">
        <f t="shared" si="4"/>
        <v>1945.789</v>
      </c>
      <c r="P17" s="112">
        <f>P7-P13</f>
        <v>909.65900000000011</v>
      </c>
      <c r="Q17" s="113">
        <f t="shared" ref="Q17" si="5">Q7-Q13</f>
        <v>1437.9499999999998</v>
      </c>
      <c r="R17" s="123">
        <f>R7-R13</f>
        <v>2347.6089999999999</v>
      </c>
      <c r="S17" s="65"/>
      <c r="T17" s="58"/>
    </row>
    <row r="18" spans="1:21" x14ac:dyDescent="0.25">
      <c r="A18" s="31"/>
      <c r="B18" s="56" t="s">
        <v>35</v>
      </c>
      <c r="C18" s="57"/>
      <c r="D18" s="111">
        <v>24773.337</v>
      </c>
      <c r="E18" s="114">
        <v>24773.335999999999</v>
      </c>
      <c r="F18" s="124">
        <v>49546.672999999995</v>
      </c>
      <c r="G18" s="111">
        <f t="shared" ref="D18:O18" si="6">G19+G26+G29</f>
        <v>3187.15</v>
      </c>
      <c r="H18" s="114">
        <f t="shared" si="6"/>
        <v>3187.1143333333325</v>
      </c>
      <c r="I18" s="124">
        <f t="shared" si="6"/>
        <v>6374.2643333333326</v>
      </c>
      <c r="J18" s="111">
        <f t="shared" si="6"/>
        <v>7371.7970000000005</v>
      </c>
      <c r="K18" s="114">
        <f t="shared" si="6"/>
        <v>7603.2528000000002</v>
      </c>
      <c r="L18" s="124">
        <f t="shared" si="6"/>
        <v>14975.049800000001</v>
      </c>
      <c r="M18" s="111">
        <f t="shared" si="6"/>
        <v>973.89200000000005</v>
      </c>
      <c r="N18" s="114">
        <f t="shared" si="6"/>
        <v>971.89700000000005</v>
      </c>
      <c r="O18" s="124">
        <f t="shared" si="6"/>
        <v>1945.789</v>
      </c>
      <c r="P18" s="111">
        <f t="shared" ref="P18:R18" si="7">P19+P26+P29</f>
        <v>909.65899999999988</v>
      </c>
      <c r="Q18" s="114">
        <f t="shared" si="7"/>
        <v>1437.95</v>
      </c>
      <c r="R18" s="124">
        <f t="shared" si="7"/>
        <v>2347.6089999999999</v>
      </c>
      <c r="S18" s="69"/>
      <c r="T18" s="59"/>
      <c r="U18" s="38"/>
    </row>
    <row r="19" spans="1:21" s="43" customFormat="1" x14ac:dyDescent="0.25">
      <c r="A19" s="40" t="s">
        <v>36</v>
      </c>
      <c r="B19" s="41" t="s">
        <v>37</v>
      </c>
      <c r="C19" s="42" t="s">
        <v>4</v>
      </c>
      <c r="D19" s="104">
        <v>4255.982</v>
      </c>
      <c r="E19" s="105">
        <v>4143.32</v>
      </c>
      <c r="F19" s="123">
        <v>8399.3019999999997</v>
      </c>
      <c r="G19" s="104">
        <f t="shared" ref="D19:L19" si="8">G20+G23</f>
        <v>895.71500000000003</v>
      </c>
      <c r="H19" s="105">
        <f t="shared" si="8"/>
        <v>895.71500000000003</v>
      </c>
      <c r="I19" s="123">
        <f t="shared" si="8"/>
        <v>1791.43</v>
      </c>
      <c r="J19" s="104">
        <f t="shared" si="8"/>
        <v>1246.6179999999999</v>
      </c>
      <c r="K19" s="105">
        <f t="shared" si="8"/>
        <v>1312.8320000000003</v>
      </c>
      <c r="L19" s="123">
        <f t="shared" si="8"/>
        <v>2559.4500000000003</v>
      </c>
      <c r="M19" s="104">
        <f>M20+M23</f>
        <v>768.55499999999995</v>
      </c>
      <c r="N19" s="105">
        <f>N20+N23</f>
        <v>773.51400000000001</v>
      </c>
      <c r="O19" s="123">
        <f>O20+O23</f>
        <v>1542.069</v>
      </c>
      <c r="P19" s="104">
        <f t="shared" ref="P19:R19" si="9">P20+P23</f>
        <v>534.77499999999998</v>
      </c>
      <c r="Q19" s="105">
        <f t="shared" si="9"/>
        <v>873.322</v>
      </c>
      <c r="R19" s="123">
        <f t="shared" si="9"/>
        <v>1408.097</v>
      </c>
      <c r="S19" s="65"/>
      <c r="T19" s="18"/>
      <c r="U19" s="38"/>
    </row>
    <row r="20" spans="1:21" x14ac:dyDescent="0.25">
      <c r="A20" s="33"/>
      <c r="B20" s="34" t="s">
        <v>38</v>
      </c>
      <c r="C20" s="23" t="s">
        <v>4</v>
      </c>
      <c r="D20" s="104">
        <v>0</v>
      </c>
      <c r="E20" s="105">
        <v>0</v>
      </c>
      <c r="F20" s="120">
        <v>0</v>
      </c>
      <c r="G20" s="104">
        <f t="shared" ref="G20:O20" si="10">G21+G22</f>
        <v>0</v>
      </c>
      <c r="H20" s="105">
        <f t="shared" si="10"/>
        <v>0</v>
      </c>
      <c r="I20" s="120">
        <f t="shared" si="10"/>
        <v>0</v>
      </c>
      <c r="J20" s="104">
        <f t="shared" si="10"/>
        <v>0</v>
      </c>
      <c r="K20" s="105">
        <f t="shared" si="10"/>
        <v>0</v>
      </c>
      <c r="L20" s="120">
        <f t="shared" si="10"/>
        <v>0</v>
      </c>
      <c r="M20" s="104">
        <f t="shared" si="10"/>
        <v>0</v>
      </c>
      <c r="N20" s="105">
        <f t="shared" si="10"/>
        <v>0</v>
      </c>
      <c r="O20" s="120">
        <f t="shared" si="10"/>
        <v>0</v>
      </c>
      <c r="P20" s="104">
        <f t="shared" ref="P20:R20" si="11">P21+P22</f>
        <v>0</v>
      </c>
      <c r="Q20" s="105">
        <f t="shared" si="11"/>
        <v>0</v>
      </c>
      <c r="R20" s="120">
        <f t="shared" si="11"/>
        <v>0</v>
      </c>
      <c r="S20" s="66"/>
    </row>
    <row r="21" spans="1:21" x14ac:dyDescent="0.25">
      <c r="A21" s="33"/>
      <c r="B21" s="35" t="s">
        <v>39</v>
      </c>
      <c r="C21" s="23" t="s">
        <v>4</v>
      </c>
      <c r="D21" s="104"/>
      <c r="E21" s="106"/>
      <c r="F21" s="120"/>
      <c r="G21" s="104"/>
      <c r="H21" s="106"/>
      <c r="I21" s="120"/>
      <c r="J21" s="104"/>
      <c r="K21" s="106"/>
      <c r="L21" s="120"/>
      <c r="M21" s="104"/>
      <c r="N21" s="106"/>
      <c r="O21" s="120"/>
      <c r="P21" s="104"/>
      <c r="Q21" s="106"/>
      <c r="R21" s="120"/>
      <c r="S21" s="66"/>
      <c r="U21" s="55"/>
    </row>
    <row r="22" spans="1:21" x14ac:dyDescent="0.25">
      <c r="A22" s="33"/>
      <c r="B22" s="35" t="s">
        <v>40</v>
      </c>
      <c r="C22" s="23" t="s">
        <v>4</v>
      </c>
      <c r="D22" s="104"/>
      <c r="E22" s="106"/>
      <c r="F22" s="120"/>
      <c r="G22" s="104"/>
      <c r="H22" s="106"/>
      <c r="I22" s="120"/>
      <c r="J22" s="104"/>
      <c r="K22" s="106"/>
      <c r="L22" s="120"/>
      <c r="M22" s="104"/>
      <c r="N22" s="106"/>
      <c r="O22" s="120"/>
      <c r="P22" s="104"/>
      <c r="Q22" s="106"/>
      <c r="R22" s="120"/>
      <c r="S22" s="66"/>
      <c r="U22" s="38"/>
    </row>
    <row r="23" spans="1:21" x14ac:dyDescent="0.25">
      <c r="A23" s="33"/>
      <c r="B23" s="34" t="s">
        <v>41</v>
      </c>
      <c r="C23" s="23" t="s">
        <v>4</v>
      </c>
      <c r="D23" s="104">
        <v>4255.982</v>
      </c>
      <c r="E23" s="105">
        <v>4143.32</v>
      </c>
      <c r="F23" s="120">
        <v>8399.3019999999997</v>
      </c>
      <c r="G23" s="104">
        <f t="shared" ref="D23:I23" si="12">G24+G25</f>
        <v>895.71500000000003</v>
      </c>
      <c r="H23" s="105">
        <f t="shared" si="12"/>
        <v>895.71500000000003</v>
      </c>
      <c r="I23" s="120">
        <f t="shared" si="12"/>
        <v>1791.43</v>
      </c>
      <c r="J23" s="104">
        <f t="shared" ref="J23:K23" si="13">J24+J25</f>
        <v>1246.6179999999999</v>
      </c>
      <c r="K23" s="105">
        <f t="shared" si="13"/>
        <v>1312.8320000000003</v>
      </c>
      <c r="L23" s="120">
        <f>[2]Уэлен!$R$27</f>
        <v>2559.4500000000003</v>
      </c>
      <c r="M23" s="104">
        <f>M24+M25</f>
        <v>768.55499999999995</v>
      </c>
      <c r="N23" s="105">
        <f>N24+N25</f>
        <v>773.51400000000001</v>
      </c>
      <c r="O23" s="120">
        <f>O24+O25</f>
        <v>1542.069</v>
      </c>
      <c r="P23" s="104">
        <f t="shared" ref="P23:Q23" si="14">P24+P25</f>
        <v>534.77499999999998</v>
      </c>
      <c r="Q23" s="105">
        <f t="shared" si="14"/>
        <v>873.322</v>
      </c>
      <c r="R23" s="120">
        <f>R24+R25</f>
        <v>1408.097</v>
      </c>
      <c r="S23" s="66"/>
      <c r="U23" s="38"/>
    </row>
    <row r="24" spans="1:21" x14ac:dyDescent="0.25">
      <c r="A24" s="33"/>
      <c r="B24" s="35" t="s">
        <v>39</v>
      </c>
      <c r="C24" s="23" t="s">
        <v>4</v>
      </c>
      <c r="D24" s="104"/>
      <c r="E24" s="106"/>
      <c r="F24" s="120"/>
      <c r="G24" s="104"/>
      <c r="H24" s="106"/>
      <c r="I24" s="120"/>
      <c r="J24" s="104"/>
      <c r="K24" s="106"/>
      <c r="L24" s="120"/>
      <c r="M24" s="104"/>
      <c r="N24" s="106"/>
      <c r="O24" s="120"/>
      <c r="P24" s="104"/>
      <c r="Q24" s="106"/>
      <c r="R24" s="120"/>
      <c r="S24" s="66"/>
    </row>
    <row r="25" spans="1:21" x14ac:dyDescent="0.25">
      <c r="A25" s="33"/>
      <c r="B25" s="47" t="s">
        <v>40</v>
      </c>
      <c r="C25" s="42" t="s">
        <v>4</v>
      </c>
      <c r="D25" s="104">
        <v>4255.982</v>
      </c>
      <c r="E25" s="106">
        <v>4143.32</v>
      </c>
      <c r="F25" s="120">
        <v>8399.3019999999997</v>
      </c>
      <c r="G25" s="104">
        <f>ROUND('[1]разд 2'!$G$26/'[1]разд 2'!$I$26*I25,3)</f>
        <v>895.71500000000003</v>
      </c>
      <c r="H25" s="106">
        <f>I25-G25</f>
        <v>895.71500000000003</v>
      </c>
      <c r="I25" s="120">
        <f>[2]Нешкан!$M$27</f>
        <v>1791.43</v>
      </c>
      <c r="J25" s="104">
        <f>ROUND('[3]раздел 2'!$M$26/'[3]раздел 2'!$O$26*L25,3)</f>
        <v>1246.6179999999999</v>
      </c>
      <c r="K25" s="106">
        <f>L25-J25</f>
        <v>1312.8320000000003</v>
      </c>
      <c r="L25" s="120">
        <f>[2]Уэлен!$M$27</f>
        <v>2559.4500000000003</v>
      </c>
      <c r="M25" s="104">
        <f>ROUND('[3]раздел 2'!$Q$26/'[3]раздел 2'!$S$26*O25,3)</f>
        <v>768.55499999999995</v>
      </c>
      <c r="N25" s="106">
        <f>O25-M25</f>
        <v>773.51400000000001</v>
      </c>
      <c r="O25" s="120">
        <f>[2]Энурмино!$M$27</f>
        <v>1542.069</v>
      </c>
      <c r="P25" s="104">
        <f>ROUND('[4]раздел 2'!$E$25/'[4]раздел 2'!$G$25*R25,3)</f>
        <v>534.77499999999998</v>
      </c>
      <c r="Q25" s="106">
        <f>R25-P25</f>
        <v>873.322</v>
      </c>
      <c r="R25" s="120">
        <f>[5]Инчоун!$M$27</f>
        <v>1408.097</v>
      </c>
      <c r="S25" s="66"/>
      <c r="U25" s="55"/>
    </row>
    <row r="26" spans="1:21" x14ac:dyDescent="0.25">
      <c r="A26" s="31" t="s">
        <v>42</v>
      </c>
      <c r="B26" s="36" t="s">
        <v>43</v>
      </c>
      <c r="C26" s="23" t="s">
        <v>4</v>
      </c>
      <c r="D26" s="104">
        <v>0</v>
      </c>
      <c r="E26" s="105">
        <v>0</v>
      </c>
      <c r="F26" s="123">
        <v>0</v>
      </c>
      <c r="G26" s="104">
        <f>G27+G28</f>
        <v>163.167</v>
      </c>
      <c r="H26" s="105">
        <f>H27+H28</f>
        <v>163.16633333333331</v>
      </c>
      <c r="I26" s="123">
        <f>I27+I28</f>
        <v>326.33333333333331</v>
      </c>
      <c r="J26" s="104">
        <f t="shared" ref="D26:K26" si="15">J27+J28</f>
        <v>398.03500000000003</v>
      </c>
      <c r="K26" s="105">
        <f t="shared" si="15"/>
        <v>438.23166666666674</v>
      </c>
      <c r="L26" s="123">
        <f>L27+L28</f>
        <v>836.26666666666677</v>
      </c>
      <c r="M26" s="104">
        <f>M27+M28</f>
        <v>155.42500000000001</v>
      </c>
      <c r="N26" s="105">
        <f>N27+N28</f>
        <v>141.39499999999998</v>
      </c>
      <c r="O26" s="123">
        <f>O27+O28</f>
        <v>296.82</v>
      </c>
      <c r="P26" s="104">
        <f t="shared" ref="P26:Q26" si="16">P27+P28</f>
        <v>26.204000000000001</v>
      </c>
      <c r="Q26" s="105">
        <f t="shared" si="16"/>
        <v>35.005000000000003</v>
      </c>
      <c r="R26" s="123">
        <f>R27+R28</f>
        <v>61.209000000000003</v>
      </c>
      <c r="S26" s="65"/>
    </row>
    <row r="27" spans="1:21" x14ac:dyDescent="0.25">
      <c r="A27" s="33"/>
      <c r="B27" s="35" t="s">
        <v>39</v>
      </c>
      <c r="C27" s="23" t="s">
        <v>4</v>
      </c>
      <c r="D27" s="115"/>
      <c r="E27" s="116"/>
      <c r="F27" s="125"/>
      <c r="G27" s="115"/>
      <c r="H27" s="116"/>
      <c r="I27" s="125"/>
      <c r="J27" s="115"/>
      <c r="K27" s="116"/>
      <c r="L27" s="125"/>
      <c r="M27" s="115"/>
      <c r="N27" s="116"/>
      <c r="O27" s="125"/>
      <c r="P27" s="115"/>
      <c r="Q27" s="116"/>
      <c r="R27" s="125"/>
      <c r="S27" s="70"/>
    </row>
    <row r="28" spans="1:21" x14ac:dyDescent="0.25">
      <c r="A28" s="33"/>
      <c r="B28" s="44" t="s">
        <v>44</v>
      </c>
      <c r="C28" s="42" t="s">
        <v>4</v>
      </c>
      <c r="D28" s="104"/>
      <c r="E28" s="106"/>
      <c r="F28" s="120"/>
      <c r="G28" s="104">
        <f>ROUND('[1]разд 2'!$G$29/'[1]разд 2'!$I$29*I28,3)</f>
        <v>163.167</v>
      </c>
      <c r="H28" s="106">
        <f>I28-G28</f>
        <v>163.16633333333331</v>
      </c>
      <c r="I28" s="120">
        <f>[2]Нешкан!$M$28</f>
        <v>326.33333333333331</v>
      </c>
      <c r="J28" s="104">
        <f>ROUND('[3]раздел 2'!$M$29/'[3]раздел 2'!$O$29*L28,3)</f>
        <v>398.03500000000003</v>
      </c>
      <c r="K28" s="106">
        <f>L28-J28</f>
        <v>438.23166666666674</v>
      </c>
      <c r="L28" s="120">
        <f>[2]Уэлен!$M$28</f>
        <v>836.26666666666677</v>
      </c>
      <c r="M28" s="104">
        <f>ROUND('[3]раздел 2'!$Q$29/'[3]раздел 2'!$S$29*O28,3)</f>
        <v>155.42500000000001</v>
      </c>
      <c r="N28" s="106">
        <f>O28-M28</f>
        <v>141.39499999999998</v>
      </c>
      <c r="O28" s="120">
        <f>[2]Энурмино!$M$28</f>
        <v>296.82</v>
      </c>
      <c r="P28" s="104">
        <f>ROUND('[4]раздел 2'!$E$28/'[4]раздел 2'!$G$28*R28,3)</f>
        <v>26.204000000000001</v>
      </c>
      <c r="Q28" s="106">
        <f>R26-P28</f>
        <v>35.005000000000003</v>
      </c>
      <c r="R28" s="120">
        <f>[5]Инчоун!$M$28</f>
        <v>61.209000000000003</v>
      </c>
      <c r="S28" s="66"/>
      <c r="U28" s="55"/>
    </row>
    <row r="29" spans="1:21" x14ac:dyDescent="0.25">
      <c r="A29" s="31" t="s">
        <v>45</v>
      </c>
      <c r="B29" s="36" t="s">
        <v>46</v>
      </c>
      <c r="C29" s="23" t="s">
        <v>4</v>
      </c>
      <c r="D29" s="104">
        <v>20517.355</v>
      </c>
      <c r="E29" s="105">
        <v>20630.016</v>
      </c>
      <c r="F29" s="123">
        <v>41147.370999999999</v>
      </c>
      <c r="G29" s="104">
        <f>G30+G31</f>
        <v>2128.268</v>
      </c>
      <c r="H29" s="105">
        <f>H30+H31</f>
        <v>2128.2329999999993</v>
      </c>
      <c r="I29" s="123">
        <f>I30+I31</f>
        <v>4256.5009999999993</v>
      </c>
      <c r="J29" s="104">
        <f t="shared" ref="D29:K29" si="17">J30+J31</f>
        <v>5727.1440000000002</v>
      </c>
      <c r="K29" s="105">
        <f t="shared" si="17"/>
        <v>5852.1891333333333</v>
      </c>
      <c r="L29" s="123">
        <f t="shared" ref="L29:R29" si="18">L30+L31</f>
        <v>11579.333133333334</v>
      </c>
      <c r="M29" s="104">
        <f t="shared" si="18"/>
        <v>49.911999999999999</v>
      </c>
      <c r="N29" s="105">
        <f t="shared" si="18"/>
        <v>56.988000000000007</v>
      </c>
      <c r="O29" s="123">
        <f t="shared" si="18"/>
        <v>106.9</v>
      </c>
      <c r="P29" s="104">
        <f t="shared" si="18"/>
        <v>348.68</v>
      </c>
      <c r="Q29" s="104">
        <f t="shared" si="18"/>
        <v>529.62300000000005</v>
      </c>
      <c r="R29" s="123">
        <f t="shared" si="18"/>
        <v>878.303</v>
      </c>
      <c r="S29" s="65"/>
    </row>
    <row r="30" spans="1:21" x14ac:dyDescent="0.25">
      <c r="A30" s="33"/>
      <c r="B30" s="35" t="s">
        <v>39</v>
      </c>
      <c r="C30" s="23" t="s">
        <v>4</v>
      </c>
      <c r="D30" s="115"/>
      <c r="E30" s="116"/>
      <c r="F30" s="125"/>
      <c r="G30" s="115"/>
      <c r="H30" s="116"/>
      <c r="I30" s="125"/>
      <c r="J30" s="115"/>
      <c r="K30" s="116"/>
      <c r="L30" s="125"/>
      <c r="M30" s="115"/>
      <c r="N30" s="116"/>
      <c r="O30" s="125"/>
      <c r="P30" s="115"/>
      <c r="Q30" s="116"/>
      <c r="R30" s="125"/>
      <c r="S30" s="70"/>
    </row>
    <row r="31" spans="1:21" x14ac:dyDescent="0.25">
      <c r="A31" s="37"/>
      <c r="B31" s="45" t="s">
        <v>47</v>
      </c>
      <c r="C31" s="46" t="s">
        <v>4</v>
      </c>
      <c r="D31" s="117">
        <v>20517.355</v>
      </c>
      <c r="E31" s="118">
        <v>20630.016</v>
      </c>
      <c r="F31" s="126">
        <v>41147.370999999999</v>
      </c>
      <c r="G31" s="117">
        <f>ROUND('[3]раздел 2'!$I$32/'[3]раздел 2'!$K$32*I31+0.31,3)</f>
        <v>2128.268</v>
      </c>
      <c r="H31" s="118">
        <f>I31-G31</f>
        <v>2128.2329999999993</v>
      </c>
      <c r="I31" s="126">
        <f>[2]Нешкан!$M$29</f>
        <v>4256.5009999999993</v>
      </c>
      <c r="J31" s="117">
        <f>ROUND('[3]раздел 2'!$M$32/'[3]раздел 2'!$O$32*L31+0.747,3)</f>
        <v>5727.1440000000002</v>
      </c>
      <c r="K31" s="118">
        <f>L31-J31</f>
        <v>5852.1891333333333</v>
      </c>
      <c r="L31" s="126">
        <f>[2]Уэлен!$M$29</f>
        <v>11579.333133333334</v>
      </c>
      <c r="M31" s="117">
        <f>ROUND('[3]раздел 2'!$Q$32/'[3]раздел 2'!$S$32*O31,3)</f>
        <v>49.911999999999999</v>
      </c>
      <c r="N31" s="118">
        <f>O31-M31</f>
        <v>56.988000000000007</v>
      </c>
      <c r="O31" s="126">
        <f>[2]Энурмино!$M$29</f>
        <v>106.9</v>
      </c>
      <c r="P31" s="117">
        <f>ROUND('[4]раздел 2'!$E$31/'[4]раздел 2'!$G$31*R31-27.963,3)</f>
        <v>348.68</v>
      </c>
      <c r="Q31" s="118">
        <f>R29-P31</f>
        <v>529.62300000000005</v>
      </c>
      <c r="R31" s="126">
        <f>[5]Инчоун!$M$29</f>
        <v>878.303</v>
      </c>
      <c r="S31" s="66"/>
      <c r="U31" s="53"/>
    </row>
    <row r="32" spans="1:21" hidden="1" x14ac:dyDescent="0.25"/>
    <row r="33" spans="4:19" hidden="1" x14ac:dyDescent="0.25">
      <c r="D33" s="55">
        <f>D18-D17</f>
        <v>0</v>
      </c>
      <c r="E33" s="55">
        <f>E18-E17</f>
        <v>0</v>
      </c>
      <c r="G33" s="55">
        <f>G18-G17</f>
        <v>0</v>
      </c>
      <c r="H33" s="55">
        <f>H18-H17</f>
        <v>0</v>
      </c>
      <c r="J33" s="55"/>
      <c r="K33" s="55"/>
      <c r="L33" s="55"/>
      <c r="M33" s="58">
        <f>M18-M17</f>
        <v>0</v>
      </c>
      <c r="N33" s="58">
        <f>N18-N17</f>
        <v>0</v>
      </c>
      <c r="O33" s="58">
        <f>O18-O17</f>
        <v>0</v>
      </c>
      <c r="P33" s="58"/>
      <c r="Q33" s="58"/>
      <c r="R33" s="58"/>
      <c r="S33" s="58"/>
    </row>
    <row r="35" spans="4:19" x14ac:dyDescent="0.25">
      <c r="D35" s="55"/>
      <c r="E35" s="55"/>
      <c r="G35" s="55"/>
      <c r="H35" s="55"/>
      <c r="J35" s="55"/>
      <c r="K35" s="55"/>
      <c r="M35" s="55"/>
      <c r="N35" s="55"/>
      <c r="O35" s="55"/>
      <c r="P35" s="55"/>
      <c r="Q35" s="55"/>
      <c r="R35" s="55"/>
    </row>
  </sheetData>
  <mergeCells count="15">
    <mergeCell ref="A1:C1"/>
    <mergeCell ref="D3:F3"/>
    <mergeCell ref="G3:I3"/>
    <mergeCell ref="J3:L3"/>
    <mergeCell ref="M3:O3"/>
    <mergeCell ref="A2:A5"/>
    <mergeCell ref="B2:B5"/>
    <mergeCell ref="C2:C5"/>
    <mergeCell ref="D5:F5"/>
    <mergeCell ref="G5:I5"/>
    <mergeCell ref="J5:L5"/>
    <mergeCell ref="M5:O5"/>
    <mergeCell ref="P3:R3"/>
    <mergeCell ref="P5:R5"/>
    <mergeCell ref="D2:R2"/>
  </mergeCells>
  <printOptions horizontalCentered="1"/>
  <pageMargins left="0.39370078740157483" right="0.39370078740157483" top="1.1811023622047245" bottom="0.39370078740157483" header="0" footer="0"/>
  <pageSetup paperSize="9" scale="66" orientation="landscape" blackAndWhite="1" r:id="rId1"/>
  <colBreaks count="1" manualBreakCount="1">
    <brk id="19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tabSelected="1" zoomScaleNormal="100" zoomScaleSheetLayoutView="100" workbookViewId="0">
      <selection activeCell="G3" sqref="G3"/>
    </sheetView>
  </sheetViews>
  <sheetFormatPr defaultColWidth="9.140625" defaultRowHeight="15" x14ac:dyDescent="0.25"/>
  <cols>
    <col min="1" max="1" width="6.85546875" style="1" customWidth="1"/>
    <col min="2" max="2" width="35.42578125" style="1" customWidth="1"/>
    <col min="3" max="3" width="12" style="1" customWidth="1"/>
    <col min="4" max="4" width="12.42578125" style="1" customWidth="1"/>
    <col min="5" max="6" width="12.28515625" style="1" customWidth="1"/>
    <col min="7" max="7" width="12.5703125" style="1" customWidth="1"/>
    <col min="8" max="8" width="13.140625" style="1" customWidth="1"/>
    <col min="9" max="16384" width="9.140625" style="1"/>
  </cols>
  <sheetData>
    <row r="1" spans="1:8" ht="34.5" customHeight="1" x14ac:dyDescent="0.25">
      <c r="A1" s="90" t="s">
        <v>12</v>
      </c>
      <c r="B1" s="90"/>
      <c r="C1" s="90"/>
      <c r="D1" s="91"/>
      <c r="E1" s="91"/>
      <c r="F1" s="91"/>
      <c r="G1" s="91"/>
    </row>
    <row r="2" spans="1:8" ht="18" customHeight="1" x14ac:dyDescent="0.25">
      <c r="A2" s="92" t="s">
        <v>6</v>
      </c>
      <c r="B2" s="92" t="s">
        <v>7</v>
      </c>
      <c r="C2" s="92" t="s">
        <v>8</v>
      </c>
      <c r="D2" s="94" t="s">
        <v>9</v>
      </c>
      <c r="E2" s="95"/>
      <c r="F2" s="95"/>
      <c r="G2" s="95"/>
      <c r="H2" s="96"/>
    </row>
    <row r="3" spans="1:8" ht="35.25" customHeight="1" x14ac:dyDescent="0.25">
      <c r="A3" s="93"/>
      <c r="B3" s="93"/>
      <c r="C3" s="93"/>
      <c r="D3" s="71" t="s">
        <v>60</v>
      </c>
      <c r="E3" s="71" t="s">
        <v>61</v>
      </c>
      <c r="F3" s="71" t="s">
        <v>62</v>
      </c>
      <c r="G3" s="72" t="s">
        <v>63</v>
      </c>
      <c r="H3" s="73" t="s">
        <v>64</v>
      </c>
    </row>
    <row r="4" spans="1:8" x14ac:dyDescent="0.25">
      <c r="A4" s="9">
        <v>1</v>
      </c>
      <c r="B4" s="9">
        <v>2</v>
      </c>
      <c r="C4" s="9">
        <v>3</v>
      </c>
      <c r="D4" s="8">
        <v>4</v>
      </c>
      <c r="E4" s="8">
        <v>5</v>
      </c>
      <c r="F4" s="8">
        <v>6</v>
      </c>
      <c r="G4" s="8">
        <v>7</v>
      </c>
      <c r="H4" s="74">
        <v>8</v>
      </c>
    </row>
    <row r="5" spans="1:8" ht="20.25" customHeight="1" x14ac:dyDescent="0.25">
      <c r="A5" s="6" t="s">
        <v>1</v>
      </c>
      <c r="B5" s="7" t="s">
        <v>10</v>
      </c>
      <c r="C5" s="39" t="s">
        <v>11</v>
      </c>
      <c r="D5" s="127">
        <v>7072.9784508166849</v>
      </c>
      <c r="E5" s="128">
        <v>23617.394102507653</v>
      </c>
      <c r="F5" s="128">
        <v>6715.5212910092487</v>
      </c>
      <c r="G5" s="128">
        <v>8893.35289544632</v>
      </c>
      <c r="H5" s="128">
        <v>15656.288557770227</v>
      </c>
    </row>
    <row r="6" spans="1:8" ht="15.75" x14ac:dyDescent="0.25">
      <c r="A6" s="2"/>
      <c r="B6" s="3"/>
      <c r="C6" s="4"/>
      <c r="D6" s="5"/>
    </row>
  </sheetData>
  <mergeCells count="5">
    <mergeCell ref="A1:G1"/>
    <mergeCell ref="A2:A3"/>
    <mergeCell ref="B2:B3"/>
    <mergeCell ref="C2:C3"/>
    <mergeCell ref="D2:H2"/>
  </mergeCells>
  <printOptions horizontalCentered="1"/>
  <pageMargins left="1.1811023622047245" right="0.49212598425196852" top="0.39370078740157483" bottom="0.78740157480314965" header="0" footer="0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раздел 1</vt:lpstr>
      <vt:lpstr>разд 2</vt:lpstr>
      <vt:lpstr>разд 3</vt:lpstr>
      <vt:lpstr>'разд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Сударинена Ольга Сергеевна</cp:lastModifiedBy>
  <cp:lastPrinted>2024-02-16T04:06:23Z</cp:lastPrinted>
  <dcterms:created xsi:type="dcterms:W3CDTF">1996-10-08T23:32:33Z</dcterms:created>
  <dcterms:modified xsi:type="dcterms:W3CDTF">2024-02-16T04:06:26Z</dcterms:modified>
</cp:coreProperties>
</file>