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40" yWindow="270" windowWidth="13845" windowHeight="11265" tabRatio="602"/>
  </bookViews>
  <sheets>
    <sheet name="раздел 1" sheetId="33" r:id="rId1"/>
    <sheet name="раздел 2" sheetId="43" r:id="rId2"/>
    <sheet name="разд3,4ВС" sheetId="49" r:id="rId3"/>
    <sheet name="раздел 3,4ВС" sheetId="50" r:id="rId4"/>
    <sheet name="раздел 5" sheetId="36" r:id="rId5"/>
  </sheets>
  <definedNames>
    <definedName name="_xlnm.Print_Titles" localSheetId="1">'раздел 2'!$A:$C</definedName>
    <definedName name="_xlnm.Print_Area" localSheetId="2">'разд3,4ВС'!$B$1:$F$72</definedName>
    <definedName name="_xlnm.Print_Area" localSheetId="1">'раздел 2'!$A$1:$CO$44</definedName>
    <definedName name="_xlnm.Print_Area" localSheetId="4">'раздел 5'!$A$1:$AG$26</definedName>
  </definedNames>
  <calcPr calcId="145621"/>
</workbook>
</file>

<file path=xl/calcChain.xml><?xml version="1.0" encoding="utf-8"?>
<calcChain xmlns="http://schemas.openxmlformats.org/spreadsheetml/2006/main">
  <c r="D26" i="36" l="1"/>
  <c r="D25" i="36"/>
  <c r="D21" i="36"/>
  <c r="D18" i="36"/>
  <c r="D14" i="36"/>
  <c r="D24" i="36" l="1"/>
  <c r="AH7" i="43" l="1"/>
  <c r="AI7" i="43" s="1"/>
  <c r="AJ7" i="43" s="1"/>
  <c r="AK7" i="43" s="1"/>
  <c r="AL7" i="43" s="1"/>
  <c r="AM7" i="43" s="1"/>
  <c r="AN7" i="43" s="1"/>
  <c r="AO7" i="43" s="1"/>
  <c r="AP7" i="43" s="1"/>
  <c r="AQ7" i="43" s="1"/>
  <c r="AR7" i="43" s="1"/>
  <c r="AS7" i="43" s="1"/>
  <c r="AT7" i="43" s="1"/>
  <c r="AU7" i="43" s="1"/>
  <c r="AW7" i="43" s="1"/>
  <c r="AX7" i="43" s="1"/>
  <c r="AY7" i="43" s="1"/>
  <c r="AZ7" i="43" s="1"/>
  <c r="BA7" i="43" s="1"/>
  <c r="BB7" i="43" s="1"/>
  <c r="BC7" i="43" s="1"/>
  <c r="BD7" i="43" s="1"/>
  <c r="BE7" i="43" s="1"/>
  <c r="BF7" i="43" s="1"/>
  <c r="BG7" i="43" s="1"/>
  <c r="BH7" i="43" s="1"/>
  <c r="BI7" i="43" s="1"/>
  <c r="BJ7" i="43" s="1"/>
  <c r="BL7" i="43" s="1"/>
  <c r="BM7" i="43" s="1"/>
  <c r="BN7" i="43" s="1"/>
  <c r="BO7" i="43" s="1"/>
  <c r="BP7" i="43" s="1"/>
  <c r="BQ7" i="43" s="1"/>
  <c r="BR7" i="43" s="1"/>
  <c r="BS7" i="43" s="1"/>
  <c r="BT7" i="43" s="1"/>
  <c r="BU7" i="43" s="1"/>
  <c r="BV7" i="43" s="1"/>
  <c r="BW7" i="43" s="1"/>
  <c r="BX7" i="43" s="1"/>
  <c r="BY7" i="43" s="1"/>
  <c r="CA7" i="43" s="1"/>
  <c r="CB7" i="43" s="1"/>
  <c r="CC7" i="43" s="1"/>
  <c r="CD7" i="43" s="1"/>
  <c r="CE7" i="43" s="1"/>
  <c r="CF7" i="43" s="1"/>
  <c r="CG7" i="43" s="1"/>
  <c r="CH7" i="43" s="1"/>
  <c r="CI7" i="43" s="1"/>
  <c r="CJ7" i="43" s="1"/>
  <c r="CK7" i="43" s="1"/>
  <c r="CL7" i="43" s="1"/>
  <c r="CM7" i="43" s="1"/>
  <c r="CN7" i="43" s="1"/>
  <c r="D38" i="43" l="1"/>
  <c r="D39" i="43"/>
  <c r="E42" i="43"/>
  <c r="E43" i="43"/>
  <c r="E45" i="43"/>
  <c r="D46" i="43"/>
  <c r="D48" i="43"/>
  <c r="E48" i="43"/>
  <c r="F48" i="43"/>
  <c r="B5" i="36"/>
  <c r="C5" i="36" s="1"/>
  <c r="D5" i="36" s="1"/>
  <c r="E5" i="36" s="1"/>
  <c r="F5" i="36" s="1"/>
  <c r="G5" i="36" s="1"/>
  <c r="H5" i="36" s="1"/>
  <c r="I5" i="36" s="1"/>
  <c r="J5" i="36" s="1"/>
  <c r="K5" i="36" s="1"/>
  <c r="L5" i="36" s="1"/>
  <c r="M5" i="36" s="1"/>
  <c r="N5" i="36" s="1"/>
  <c r="O5" i="36" s="1"/>
  <c r="P5" i="36" s="1"/>
  <c r="Q5" i="36" s="1"/>
  <c r="R5" i="36" s="1"/>
  <c r="S5" i="36" s="1"/>
  <c r="T5" i="36" s="1"/>
  <c r="U5" i="36" s="1"/>
  <c r="V5" i="36" s="1"/>
  <c r="W5" i="36" s="1"/>
  <c r="X5" i="36" s="1"/>
  <c r="Y5" i="36" s="1"/>
  <c r="Z5" i="36" s="1"/>
  <c r="AA5" i="36" s="1"/>
  <c r="AB5" i="36" s="1"/>
  <c r="AC5" i="36" s="1"/>
  <c r="AD5" i="36" s="1"/>
  <c r="AE5" i="36" s="1"/>
  <c r="AF5" i="36" s="1"/>
  <c r="AG5" i="36" s="1"/>
  <c r="D50" i="43" l="1"/>
  <c r="D52" i="43" s="1"/>
  <c r="E46" i="43"/>
</calcChain>
</file>

<file path=xl/sharedStrings.xml><?xml version="1.0" encoding="utf-8"?>
<sst xmlns="http://schemas.openxmlformats.org/spreadsheetml/2006/main" count="609" uniqueCount="238">
  <si>
    <t>прочим потребителям</t>
  </si>
  <si>
    <t>Срок реализации мероприятия, лет</t>
  </si>
  <si>
    <t>Наименование показателя</t>
  </si>
  <si>
    <t>тыс. руб.</t>
  </si>
  <si>
    <t>%</t>
  </si>
  <si>
    <t>Участок Анюйск</t>
  </si>
  <si>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</si>
  <si>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</si>
  <si>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</si>
  <si>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</si>
  <si>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</si>
  <si>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</si>
  <si>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</si>
  <si>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</si>
  <si>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</si>
  <si>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</si>
  <si>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Участок Билибино</t>
  </si>
  <si>
    <t>Участок Илирней</t>
  </si>
  <si>
    <t>Участок Кепервеем</t>
  </si>
  <si>
    <t>Участок Омолон</t>
  </si>
  <si>
    <t>Участок Островное</t>
  </si>
  <si>
    <t>3.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</si>
  <si>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</si>
  <si>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</si>
  <si>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</si>
  <si>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</si>
  <si>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</si>
  <si>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</si>
  <si>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</si>
  <si>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</si>
  <si>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Показатели эффективности использования ресурсов, в том числе уроветь потерь воды</t>
  </si>
  <si>
    <t>1.1</t>
  </si>
  <si>
    <t>1.2</t>
  </si>
  <si>
    <t>2.1</t>
  </si>
  <si>
    <t>3.1</t>
  </si>
  <si>
    <t>3.2</t>
  </si>
  <si>
    <t>ед./км</t>
  </si>
  <si>
    <t>Показатели надежности и бесперебойности водоснабжения</t>
  </si>
  <si>
    <t>-</t>
  </si>
  <si>
    <t>3.1.</t>
  </si>
  <si>
    <t>кВт.ч/     куб.м</t>
  </si>
  <si>
    <t>4.</t>
  </si>
  <si>
    <t>4.1.</t>
  </si>
  <si>
    <t>5.</t>
  </si>
  <si>
    <t>5.1.</t>
  </si>
  <si>
    <t>6.</t>
  </si>
  <si>
    <t>6.1.</t>
  </si>
  <si>
    <t>* План мероприятий, направленных на улучшение качества питьевой воды, организацией не представлен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</si>
  <si>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</si>
  <si>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* План мероприятий по энергосбережению и повышению энергетической эффективности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</si>
  <si>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результам производственного контроля качества питьевой воды</t>
  </si>
  <si>
    <t>3.2.</t>
  </si>
  <si>
    <t>5.2.</t>
  </si>
  <si>
    <t>5.3.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</si>
  <si>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</si>
  <si>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</si>
  <si>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</si>
  <si>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I</t>
  </si>
  <si>
    <t>2.2</t>
  </si>
  <si>
    <t>1</t>
  </si>
  <si>
    <t>2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</si>
  <si>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</si>
  <si>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II</t>
  </si>
  <si>
    <t>протяженность водопроводной сети</t>
  </si>
  <si>
    <t>км</t>
  </si>
  <si>
    <t>III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</si>
  <si>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</si>
  <si>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</si>
  <si>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общее количество электрической энергии, потребляемой в технологическом процессе подготовки питьевой воды</t>
  </si>
  <si>
    <t>общий объем питьевой воды, в отношении которой осуществляется водоподготовка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</si>
  <si>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</si>
  <si>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</si>
  <si>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3</t>
  </si>
  <si>
    <t>тыс.куб.м</t>
  </si>
  <si>
    <t>2.4.</t>
  </si>
  <si>
    <t>3.3.</t>
  </si>
  <si>
    <t>3.4.</t>
  </si>
  <si>
    <t>4.2.</t>
  </si>
  <si>
    <t>4.3.</t>
  </si>
  <si>
    <t>5.4.</t>
  </si>
  <si>
    <t>5.5.</t>
  </si>
  <si>
    <t>6.2.</t>
  </si>
  <si>
    <t>6.3.</t>
  </si>
  <si>
    <t>Значение показателя</t>
  </si>
  <si>
    <t>тыс.кВт.ч</t>
  </si>
  <si>
    <t>Раздел 1.  Паспорт производственной программы</t>
  </si>
  <si>
    <t>МП ЖКХ Билибинского муниципального района</t>
  </si>
  <si>
    <t>Комитет государственного регулирования цен и тарифов Чукотского автономного округа</t>
  </si>
  <si>
    <t>689450, Чукотский автономный округ, г. Билибино, ул. Геологов д. 1а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</si>
  <si>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</si>
  <si>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</si>
  <si>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</si>
  <si>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Местонахождение уполномоченного органа</t>
  </si>
  <si>
    <t>689000, Чукотский автономный округ, г. Анадырь, ул. Отке, 4</t>
  </si>
  <si>
    <t>№
п/п</t>
  </si>
  <si>
    <t>Наименование</t>
  </si>
  <si>
    <t>год</t>
  </si>
  <si>
    <t>1 полугодие</t>
  </si>
  <si>
    <t>2 полугодие</t>
  </si>
  <si>
    <t>Объем воды из источников водоснабжения:</t>
  </si>
  <si>
    <t>куб.м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</si>
  <si>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</si>
  <si>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</si>
  <si>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</si>
  <si>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</si>
  <si>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</si>
  <si>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</si>
  <si>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</si>
  <si>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</si>
  <si>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</si>
  <si>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</si>
  <si>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</si>
  <si>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</si>
  <si>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</si>
  <si>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</si>
  <si>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</si>
  <si>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</si>
  <si>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</si>
  <si>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</si>
  <si>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</si>
  <si>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</si>
  <si>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</si>
  <si>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</si>
  <si>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</si>
  <si>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</si>
  <si>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</si>
  <si>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</si>
  <si>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</si>
  <si>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</si>
  <si>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</si>
  <si>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</si>
  <si>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</si>
  <si>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</si>
  <si>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 xml:space="preserve">   из поверхностных источников</t>
  </si>
  <si>
    <t>участок Билибино</t>
  </si>
  <si>
    <t>участок Анюйск</t>
  </si>
  <si>
    <t>участок Илирней</t>
  </si>
  <si>
    <t>участок Кепервеем</t>
  </si>
  <si>
    <t>участок Омолон</t>
  </si>
  <si>
    <t>участок Островное</t>
  </si>
  <si>
    <t>Показатели производственной деятельности</t>
  </si>
  <si>
    <t xml:space="preserve">Раздел 2. Баланс водоснабжения (питьевая вода (питьевое водоснабжение)) </t>
  </si>
  <si>
    <t>Расход на технолог. нужды</t>
  </si>
  <si>
    <t>заполнение(промывка) т/сетей</t>
  </si>
  <si>
    <t>Х.в. на подпитку т/с ЦТП -2</t>
  </si>
  <si>
    <t>расход на с/н (холодная вода ТС)</t>
  </si>
  <si>
    <t>ПРОИЗВОДСТВЕННАЯ ПРОГРАММА</t>
  </si>
  <si>
    <t>в сфере холодного водоснабжения (питьевая вода (питьевое водоснабжение)) на 2019-2023 годы</t>
  </si>
  <si>
    <t>ПЛАН</t>
  </si>
  <si>
    <t>2019 год</t>
  </si>
  <si>
    <t>2020 год</t>
  </si>
  <si>
    <t>2021 год</t>
  </si>
  <si>
    <t>2022 год</t>
  </si>
  <si>
    <t>2023 год</t>
  </si>
  <si>
    <t xml:space="preserve">Ремонт участка сетей холодного водоснабжения от ТК-101 до ТК-103 по ул.30 лет Советской Чукотки </t>
  </si>
  <si>
    <t xml:space="preserve">Ремонт участка сетей холодного водоснабжения от ТК-401 до ТК-607 по ул.Мандрикова </t>
  </si>
  <si>
    <t>Ремонт участка сетей холодного водоснабжения от ТК-403 до ТК-406</t>
  </si>
  <si>
    <t>Ремонт участка сетей холодного водоснабжения от ТК-522/1 до узла №3 МКД №1 по ул.Октябрьская</t>
  </si>
  <si>
    <t xml:space="preserve">Ремонт  помещений ВОС-2 по ул.Магаданская,1 </t>
  </si>
  <si>
    <t>1.6.</t>
  </si>
  <si>
    <t xml:space="preserve">Окраска оборудования в помещениях ВОС-2 </t>
  </si>
  <si>
    <t>1.7.</t>
  </si>
  <si>
    <t>Ремонт участка сетей холодного водоснабжения</t>
  </si>
  <si>
    <t>1.8.</t>
  </si>
  <si>
    <t>1.9.</t>
  </si>
  <si>
    <t>1.10.</t>
  </si>
  <si>
    <t>Ремонт участка сетей холодного водоснабжения от ТК-1 в сторону ТК-65</t>
  </si>
  <si>
    <t>2.5.</t>
  </si>
  <si>
    <t xml:space="preserve">Ремонт участка сетей холодного водоснабжения от ТК-2 до ТК-79 по ул.Набережная </t>
  </si>
  <si>
    <t>Ремонт участка сетей холодного водоснабжения от ТК-22 до ТК-24 по ул.Набережная</t>
  </si>
  <si>
    <t>3.5.</t>
  </si>
  <si>
    <t>3.6.</t>
  </si>
  <si>
    <t xml:space="preserve">Ремонт участка сетей холодного водоснабжения от ТК-1 до ТК-41 </t>
  </si>
  <si>
    <t xml:space="preserve">Ремонт участка сетей холодного водоснабжения от ТК-4 до ТК-17, от ТК-14 до ТК-1  по ул.Лапицкого и Центральная </t>
  </si>
  <si>
    <t xml:space="preserve">Ремонт участка сетей холодного водоснабжения от ТК-65а до ТК-65д </t>
  </si>
  <si>
    <t xml:space="preserve">Ремонт участка сетей холодного водоснабжения от ТК-80а до ТК-13 </t>
  </si>
  <si>
    <t>4.5.</t>
  </si>
  <si>
    <t>4.6.</t>
  </si>
  <si>
    <t>4.7.</t>
  </si>
  <si>
    <t>4.8.</t>
  </si>
  <si>
    <t>Ремонт участка магистрального Водовода</t>
  </si>
  <si>
    <t>Ремонт участка сетей холодного водоснабжения от ТК-85 до ТК-89 пр.Ручейный</t>
  </si>
  <si>
    <t>6.4.</t>
  </si>
  <si>
    <t>6.5.</t>
  </si>
  <si>
    <t>3.2. План мероприятий, направленных на улучшение качества питьевой воды*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</si>
  <si>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</si>
  <si>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Раздел 4. Объем финансовых потребностей, необходимых для реализации производственной программы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</si>
  <si>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</si>
  <si>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</si>
  <si>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</si>
  <si>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Раздел 5. Плановые показатели надежности, качества, энергетической эффективности объектов централизованных систем холодного водоснабжения</t>
  </si>
  <si>
    <t>Капитальный ремонт участка сетей холодного и горячего водоснабжения от ТК-401 до ТК-607 по ул.Мандрикова</t>
  </si>
  <si>
    <t xml:space="preserve">Капитальный ремонт участка сетей холодного и горячего водоснабжения от ТК-101 до ТК-103 по ул.30 лет Советской Чукотки </t>
  </si>
  <si>
    <t xml:space="preserve">Капитальный ремонт участка тепловых сетей, холодного и горячего водоснабжения от ТК-308 до ТК-310/1 </t>
  </si>
  <si>
    <t>1.11.</t>
  </si>
  <si>
    <t>1.12.</t>
  </si>
  <si>
    <t>1.13.</t>
  </si>
  <si>
    <t>Капитальный ремонт участка сетей теплоснабжения и холодного водоснабжения от котельной №1 до 2-го компенсатора в сторону ДК</t>
  </si>
  <si>
    <t>2.6.</t>
  </si>
  <si>
    <t xml:space="preserve">Капитальный ремонт участка тепловых сетей и холодного водоснабжения от ТК-2 до ТК-79 </t>
  </si>
  <si>
    <t>3.7.</t>
  </si>
  <si>
    <t>4.4.</t>
  </si>
  <si>
    <t xml:space="preserve">Капитальный ремонт участка сетей холодного водоснабжения от ТК-41 до переезда дороги </t>
  </si>
  <si>
    <t>Капитальный ремонт участка сетей холодного водоснабжения от ТК-80а до ТК-13</t>
  </si>
  <si>
    <t>4.9.</t>
  </si>
  <si>
    <t>4.10.</t>
  </si>
  <si>
    <t>Капитальный ремонт участка водовода, проложенный совместно с тепловой сетью (тепло для насосной водозаборной скважины)</t>
  </si>
  <si>
    <t>5.6.</t>
  </si>
  <si>
    <t>Мероприятия по предотвращению нагревания холодной воды в трубопроводе ТК-2 до ТК-12</t>
  </si>
  <si>
    <t>№ 
п/п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</si>
  <si>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</si>
  <si>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</si>
  <si>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</si>
  <si>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>м холодного водоснабжения</t>
    </r>
  </si>
  <si>
    <t>Замена участка трубопровода ХВС в 2 нитки от ТК на территории ВОС-1 до задвижек в здании насосной ул. Нижняя</t>
  </si>
  <si>
    <t>Заменой фильтрующей загрузки с последующим провидением пуско-наладочных работ оборудования ВОС-1 ул. Нижняя</t>
  </si>
  <si>
    <t>1.14.</t>
  </si>
  <si>
    <t>Заменой фильтрующей загрузки с последующим провидением пуско-наладочных работ оборудования ВОС-2  ул. Магаданская</t>
  </si>
  <si>
    <t>1.15.</t>
  </si>
  <si>
    <t>1.16.</t>
  </si>
  <si>
    <t>Замена сетей холодного водоснабжения от ТК-1 до ТК-5</t>
  </si>
  <si>
    <t>Замена трубопроводов сетей холодного водоснабжения от ТК-22 до ТК-26</t>
  </si>
  <si>
    <t>2.7.</t>
  </si>
  <si>
    <t>Замена трупоброводов холодного водоснабжения от ТК-111 -ТК-112</t>
  </si>
  <si>
    <t>2.8.</t>
  </si>
  <si>
    <t>2.9.</t>
  </si>
  <si>
    <t>Замена трубопроводов сетей холодного водоснабжения от ТК-34 до ТК-26</t>
  </si>
  <si>
    <t>Промывка сетей водовода холодного водоснабжения с целью очистки трубопроводов от коррозийных отложений</t>
  </si>
  <si>
    <t>3.8.</t>
  </si>
  <si>
    <t>Ремонт помещения насосной водозабора</t>
  </si>
  <si>
    <t>3.9.</t>
  </si>
  <si>
    <t>3.10.</t>
  </si>
  <si>
    <t>Замена трубопроводов холодного водоснабжения от ТК-80а до ТК-13</t>
  </si>
  <si>
    <t>Промывка магистральных сетей холодного водоснабжения с целью очистки трубопроводов от коррозийных отложений</t>
  </si>
  <si>
    <t>4.11.</t>
  </si>
  <si>
    <t>4.12.</t>
  </si>
  <si>
    <t xml:space="preserve">Замена сетей трубопроводов холодного водоснабжения от ТК-9 до ТК-14 </t>
  </si>
  <si>
    <t>5.7.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</si>
</sst>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#,##0.0000"/>
  </numFmts>
  <fonts count="22" x14ac:knownFonts="1">
    <font>
      <sz val="10"/>
      <name val="Arial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12" fillId="0" borderId="0"/>
    <xf numFmtId="0" fontId="1" fillId="0" borderId="0"/>
    <xf numFmtId="0" fontId="6" fillId="0" borderId="0"/>
    <xf numFmtId="0" fontId="19" fillId="0" borderId="0"/>
    <xf numFmtId="0" fontId="1" fillId="0" borderId="0"/>
  </cellStyleXfs>
  <cellXfs count="312">
    <xf numFmtId="0" fontId="0" fillId="0" borderId="0" xfId="0"/>
    <xf numFmtId="0" fontId="9" fillId="0" borderId="0" xfId="0" applyFont="1"/>
    <xf numFmtId="0" fontId="6" fillId="0" borderId="0" xfId="0" applyFont="1"/>
    <xf numFmtId="0" fontId="8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6" fillId="0" borderId="0" xfId="0" applyFont="1" applyFill="1" applyBorder="1"/>
    <xf numFmtId="164" fontId="1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0" fontId="11" fillId="0" borderId="4" xfId="0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6" xfId="0" applyFont="1" applyBorder="1"/>
    <xf numFmtId="1" fontId="8" fillId="0" borderId="10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166" fontId="8" fillId="0" borderId="25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166" fontId="8" fillId="0" borderId="22" xfId="0" applyNumberFormat="1" applyFont="1" applyBorder="1" applyAlignment="1">
      <alignment horizontal="center" vertical="center" wrapText="1"/>
    </xf>
    <xf numFmtId="0" fontId="8" fillId="0" borderId="0" xfId="4" applyFont="1"/>
    <xf numFmtId="0" fontId="14" fillId="0" borderId="0" xfId="4" applyFont="1"/>
    <xf numFmtId="0" fontId="8" fillId="0" borderId="3" xfId="4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10" fillId="0" borderId="0" xfId="4" applyFont="1"/>
    <xf numFmtId="0" fontId="4" fillId="0" borderId="0" xfId="1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4" fillId="0" borderId="3" xfId="1" applyFont="1" applyBorder="1" applyAlignment="1">
      <alignment horizontal="left" vertical="center"/>
    </xf>
    <xf numFmtId="164" fontId="8" fillId="0" borderId="17" xfId="0" applyNumberFormat="1" applyFont="1" applyBorder="1" applyAlignment="1">
      <alignment horizontal="center" vertical="center" wrapText="1"/>
    </xf>
    <xf numFmtId="166" fontId="8" fillId="0" borderId="0" xfId="3" applyNumberFormat="1" applyFont="1" applyFill="1" applyBorder="1" applyAlignment="1">
      <alignment horizontal="center" vertical="center" wrapText="1"/>
    </xf>
    <xf numFmtId="0" fontId="8" fillId="0" borderId="30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1" fontId="8" fillId="0" borderId="39" xfId="0" applyNumberFormat="1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justify" vertical="top" wrapText="1"/>
    </xf>
    <xf numFmtId="0" fontId="8" fillId="0" borderId="27" xfId="2" applyFont="1" applyBorder="1" applyAlignment="1">
      <alignment horizontal="justify" vertical="top" wrapText="1"/>
    </xf>
    <xf numFmtId="0" fontId="8" fillId="0" borderId="26" xfId="2" applyFont="1" applyBorder="1" applyAlignment="1">
      <alignment horizontal="justify" vertical="top" wrapText="1"/>
    </xf>
    <xf numFmtId="164" fontId="8" fillId="0" borderId="46" xfId="0" applyNumberFormat="1" applyFont="1" applyBorder="1" applyAlignment="1">
      <alignment horizontal="center" vertical="center" wrapText="1"/>
    </xf>
    <xf numFmtId="1" fontId="8" fillId="3" borderId="19" xfId="0" applyNumberFormat="1" applyFont="1" applyFill="1" applyBorder="1" applyAlignment="1">
      <alignment horizontal="center" vertical="center" wrapText="1"/>
    </xf>
    <xf numFmtId="1" fontId="8" fillId="3" borderId="14" xfId="0" applyNumberFormat="1" applyFont="1" applyFill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1" fontId="8" fillId="3" borderId="38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0" fontId="8" fillId="0" borderId="28" xfId="2" applyFont="1" applyBorder="1" applyAlignment="1">
      <alignment horizontal="justify" vertical="top" wrapText="1"/>
    </xf>
    <xf numFmtId="1" fontId="8" fillId="0" borderId="19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66" fontId="8" fillId="3" borderId="42" xfId="0" applyNumberFormat="1" applyFont="1" applyFill="1" applyBorder="1" applyAlignment="1">
      <alignment horizontal="center" vertical="center" wrapText="1"/>
    </xf>
    <xf numFmtId="166" fontId="8" fillId="3" borderId="14" xfId="0" applyNumberFormat="1" applyFont="1" applyFill="1" applyBorder="1" applyAlignment="1">
      <alignment horizontal="center" vertical="center" wrapText="1"/>
    </xf>
    <xf numFmtId="166" fontId="8" fillId="3" borderId="22" xfId="0" applyNumberFormat="1" applyFont="1" applyFill="1" applyBorder="1" applyAlignment="1">
      <alignment horizontal="center" vertical="center" wrapText="1"/>
    </xf>
    <xf numFmtId="166" fontId="8" fillId="3" borderId="39" xfId="0" applyNumberFormat="1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justify" vertical="top" wrapText="1"/>
    </xf>
    <xf numFmtId="164" fontId="8" fillId="0" borderId="34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166" fontId="8" fillId="3" borderId="19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5" fillId="0" borderId="40" xfId="1" applyFont="1" applyFill="1" applyBorder="1" applyAlignment="1">
      <alignment vertical="center"/>
    </xf>
    <xf numFmtId="0" fontId="15" fillId="0" borderId="0" xfId="1" applyFont="1" applyFill="1"/>
    <xf numFmtId="0" fontId="17" fillId="0" borderId="0" xfId="1" applyFont="1" applyFill="1" applyAlignment="1">
      <alignment vertical="top"/>
    </xf>
    <xf numFmtId="0" fontId="16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166" fontId="17" fillId="0" borderId="0" xfId="1" applyNumberFormat="1" applyFont="1" applyFill="1" applyAlignment="1">
      <alignment vertical="center"/>
    </xf>
    <xf numFmtId="0" fontId="2" fillId="0" borderId="0" xfId="1" applyFont="1" applyFill="1"/>
    <xf numFmtId="0" fontId="18" fillId="0" borderId="3" xfId="1" applyFont="1" applyFill="1" applyBorder="1" applyAlignment="1">
      <alignment horizontal="left" vertical="center" wrapText="1" indent="1"/>
    </xf>
    <xf numFmtId="0" fontId="2" fillId="0" borderId="3" xfId="1" applyFont="1" applyFill="1" applyBorder="1"/>
    <xf numFmtId="0" fontId="2" fillId="0" borderId="0" xfId="1" applyFont="1" applyFill="1" applyBorder="1"/>
    <xf numFmtId="0" fontId="2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166" fontId="17" fillId="0" borderId="3" xfId="0" applyNumberFormat="1" applyFont="1" applyFill="1" applyBorder="1" applyAlignment="1">
      <alignment vertical="center"/>
    </xf>
    <xf numFmtId="165" fontId="2" fillId="0" borderId="0" xfId="1" applyNumberFormat="1" applyFont="1" applyFill="1"/>
    <xf numFmtId="167" fontId="2" fillId="0" borderId="0" xfId="1" applyNumberFormat="1" applyFont="1" applyFill="1"/>
    <xf numFmtId="0" fontId="16" fillId="3" borderId="3" xfId="0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 wrapText="1"/>
    </xf>
    <xf numFmtId="165" fontId="18" fillId="3" borderId="34" xfId="1" applyNumberFormat="1" applyFont="1" applyFill="1" applyBorder="1" applyAlignment="1">
      <alignment horizontal="center" vertical="center" wrapText="1"/>
    </xf>
    <xf numFmtId="165" fontId="18" fillId="3" borderId="9" xfId="1" applyNumberFormat="1" applyFont="1" applyFill="1" applyBorder="1" applyAlignment="1">
      <alignment horizontal="center" vertical="center" wrapText="1"/>
    </xf>
    <xf numFmtId="165" fontId="18" fillId="3" borderId="12" xfId="1" applyNumberFormat="1" applyFont="1" applyFill="1" applyBorder="1" applyAlignment="1">
      <alignment horizontal="center" vertical="center" wrapText="1"/>
    </xf>
    <xf numFmtId="167" fontId="18" fillId="3" borderId="34" xfId="1" applyNumberFormat="1" applyFont="1" applyFill="1" applyBorder="1" applyAlignment="1">
      <alignment horizontal="center" vertical="center" wrapText="1"/>
    </xf>
    <xf numFmtId="167" fontId="18" fillId="3" borderId="9" xfId="1" applyNumberFormat="1" applyFont="1" applyFill="1" applyBorder="1" applyAlignment="1">
      <alignment horizontal="center" vertical="center" wrapText="1"/>
    </xf>
    <xf numFmtId="167" fontId="18" fillId="3" borderId="12" xfId="1" applyNumberFormat="1" applyFont="1" applyFill="1" applyBorder="1" applyAlignment="1">
      <alignment horizontal="center" vertical="center" wrapText="1"/>
    </xf>
    <xf numFmtId="49" fontId="18" fillId="3" borderId="6" xfId="1" applyNumberFormat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 wrapText="1"/>
    </xf>
    <xf numFmtId="49" fontId="16" fillId="3" borderId="30" xfId="1" applyNumberFormat="1" applyFont="1" applyFill="1" applyBorder="1" applyAlignment="1">
      <alignment horizontal="center" vertical="center" wrapText="1"/>
    </xf>
    <xf numFmtId="0" fontId="16" fillId="3" borderId="30" xfId="1" applyFont="1" applyFill="1" applyBorder="1" applyAlignment="1">
      <alignment horizontal="left" vertical="center" wrapText="1" indent="1"/>
    </xf>
    <xf numFmtId="0" fontId="2" fillId="3" borderId="30" xfId="1" applyFont="1" applyFill="1" applyBorder="1" applyAlignment="1">
      <alignment horizontal="center" vertical="center" wrapText="1"/>
    </xf>
    <xf numFmtId="165" fontId="16" fillId="3" borderId="31" xfId="1" applyNumberFormat="1" applyFont="1" applyFill="1" applyBorder="1" applyAlignment="1">
      <alignment horizontal="center" vertical="center" wrapText="1"/>
    </xf>
    <xf numFmtId="165" fontId="16" fillId="3" borderId="15" xfId="1" applyNumberFormat="1" applyFont="1" applyFill="1" applyBorder="1" applyAlignment="1">
      <alignment horizontal="center" vertical="center" wrapText="1"/>
    </xf>
    <xf numFmtId="165" fontId="16" fillId="3" borderId="0" xfId="1" applyNumberFormat="1" applyFont="1" applyFill="1" applyBorder="1" applyAlignment="1">
      <alignment horizontal="center" vertical="center" wrapText="1"/>
    </xf>
    <xf numFmtId="167" fontId="16" fillId="3" borderId="31" xfId="1" applyNumberFormat="1" applyFont="1" applyFill="1" applyBorder="1" applyAlignment="1">
      <alignment horizontal="center" vertical="center" wrapText="1"/>
    </xf>
    <xf numFmtId="167" fontId="16" fillId="3" borderId="15" xfId="1" applyNumberFormat="1" applyFont="1" applyFill="1" applyBorder="1" applyAlignment="1">
      <alignment horizontal="center" vertical="center" wrapText="1"/>
    </xf>
    <xf numFmtId="167" fontId="16" fillId="3" borderId="0" xfId="1" applyNumberFormat="1" applyFont="1" applyFill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left" vertical="center" wrapText="1" indent="2"/>
    </xf>
    <xf numFmtId="0" fontId="2" fillId="3" borderId="1" xfId="1" applyFont="1" applyFill="1" applyBorder="1" applyAlignment="1">
      <alignment horizontal="center" vertical="center" wrapText="1"/>
    </xf>
    <xf numFmtId="165" fontId="16" fillId="3" borderId="19" xfId="1" applyNumberFormat="1" applyFont="1" applyFill="1" applyBorder="1" applyAlignment="1">
      <alignment horizontal="center" vertical="center" wrapText="1"/>
    </xf>
    <xf numFmtId="165" fontId="16" fillId="3" borderId="14" xfId="1" applyNumberFormat="1" applyFont="1" applyFill="1" applyBorder="1" applyAlignment="1">
      <alignment horizontal="center" vertical="center" wrapText="1"/>
    </xf>
    <xf numFmtId="165" fontId="16" fillId="3" borderId="17" xfId="1" applyNumberFormat="1" applyFont="1" applyFill="1" applyBorder="1" applyAlignment="1">
      <alignment horizontal="center" vertical="center" wrapText="1"/>
    </xf>
    <xf numFmtId="167" fontId="16" fillId="3" borderId="19" xfId="1" applyNumberFormat="1" applyFont="1" applyFill="1" applyBorder="1" applyAlignment="1">
      <alignment horizontal="center" vertical="center" wrapText="1"/>
    </xf>
    <xf numFmtId="167" fontId="16" fillId="3" borderId="14" xfId="1" applyNumberFormat="1" applyFont="1" applyFill="1" applyBorder="1" applyAlignment="1">
      <alignment horizontal="center" vertical="center" wrapText="1"/>
    </xf>
    <xf numFmtId="167" fontId="16" fillId="3" borderId="17" xfId="1" applyNumberFormat="1" applyFont="1" applyFill="1" applyBorder="1" applyAlignment="1">
      <alignment horizontal="center" vertical="center" wrapText="1"/>
    </xf>
    <xf numFmtId="49" fontId="18" fillId="3" borderId="1" xfId="1" applyNumberFormat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vertical="center" wrapText="1"/>
    </xf>
    <xf numFmtId="165" fontId="18" fillId="3" borderId="19" xfId="1" applyNumberFormat="1" applyFont="1" applyFill="1" applyBorder="1" applyAlignment="1">
      <alignment horizontal="center" vertical="center" wrapText="1"/>
    </xf>
    <xf numFmtId="165" fontId="18" fillId="3" borderId="14" xfId="1" applyNumberFormat="1" applyFont="1" applyFill="1" applyBorder="1" applyAlignment="1">
      <alignment horizontal="center" vertical="center" wrapText="1"/>
    </xf>
    <xf numFmtId="165" fontId="18" fillId="3" borderId="17" xfId="1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vertical="center" wrapText="1"/>
    </xf>
    <xf numFmtId="0" fontId="17" fillId="3" borderId="1" xfId="1" applyFont="1" applyFill="1" applyBorder="1" applyAlignment="1">
      <alignment horizontal="center" vertical="center" wrapText="1"/>
    </xf>
    <xf numFmtId="165" fontId="18" fillId="3" borderId="0" xfId="1" applyNumberFormat="1" applyFont="1" applyFill="1" applyBorder="1" applyAlignment="1">
      <alignment horizontal="center" vertical="center" wrapText="1"/>
    </xf>
    <xf numFmtId="49" fontId="16" fillId="3" borderId="7" xfId="1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left" vertical="center" wrapText="1" indent="1"/>
    </xf>
    <xf numFmtId="0" fontId="2" fillId="3" borderId="7" xfId="1" applyFont="1" applyFill="1" applyBorder="1" applyAlignment="1">
      <alignment horizontal="center" vertical="center" wrapText="1"/>
    </xf>
    <xf numFmtId="165" fontId="16" fillId="3" borderId="32" xfId="1" applyNumberFormat="1" applyFont="1" applyFill="1" applyBorder="1" applyAlignment="1">
      <alignment horizontal="center" vertical="center" wrapText="1"/>
    </xf>
    <xf numFmtId="165" fontId="16" fillId="3" borderId="21" xfId="1" applyNumberFormat="1" applyFont="1" applyFill="1" applyBorder="1" applyAlignment="1">
      <alignment horizontal="center" vertical="center" wrapText="1"/>
    </xf>
    <xf numFmtId="0" fontId="18" fillId="3" borderId="30" xfId="1" applyFont="1" applyFill="1" applyBorder="1" applyAlignment="1">
      <alignment vertical="center" wrapText="1"/>
    </xf>
    <xf numFmtId="0" fontId="17" fillId="3" borderId="30" xfId="1" applyFont="1" applyFill="1" applyBorder="1" applyAlignment="1">
      <alignment horizontal="center" vertical="center" wrapText="1"/>
    </xf>
    <xf numFmtId="165" fontId="18" fillId="3" borderId="31" xfId="1" applyNumberFormat="1" applyFont="1" applyFill="1" applyBorder="1" applyAlignment="1">
      <alignment horizontal="center" vertical="center" wrapText="1"/>
    </xf>
    <xf numFmtId="165" fontId="18" fillId="3" borderId="15" xfId="1" applyNumberFormat="1" applyFont="1" applyFill="1" applyBorder="1" applyAlignment="1">
      <alignment horizontal="center" vertical="center" wrapText="1"/>
    </xf>
    <xf numFmtId="166" fontId="18" fillId="3" borderId="1" xfId="1" applyNumberFormat="1" applyFont="1" applyFill="1" applyBorder="1" applyAlignment="1">
      <alignment horizontal="center" vertical="center" wrapText="1"/>
    </xf>
    <xf numFmtId="166" fontId="18" fillId="3" borderId="1" xfId="1" applyNumberFormat="1" applyFont="1" applyFill="1" applyBorder="1" applyAlignment="1">
      <alignment vertical="center" wrapText="1"/>
    </xf>
    <xf numFmtId="166" fontId="17" fillId="3" borderId="1" xfId="1" applyNumberFormat="1" applyFont="1" applyFill="1" applyBorder="1" applyAlignment="1">
      <alignment horizontal="center" vertical="center" wrapText="1"/>
    </xf>
    <xf numFmtId="164" fontId="18" fillId="3" borderId="19" xfId="1" applyNumberFormat="1" applyFont="1" applyFill="1" applyBorder="1" applyAlignment="1">
      <alignment horizontal="center" vertical="center" wrapText="1"/>
    </xf>
    <xf numFmtId="164" fontId="18" fillId="3" borderId="14" xfId="1" applyNumberFormat="1" applyFont="1" applyFill="1" applyBorder="1" applyAlignment="1">
      <alignment horizontal="center" vertical="center" wrapText="1"/>
    </xf>
    <xf numFmtId="49" fontId="18" fillId="3" borderId="7" xfId="1" applyNumberFormat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vertical="center" wrapText="1"/>
    </xf>
    <xf numFmtId="0" fontId="17" fillId="3" borderId="7" xfId="1" applyFont="1" applyFill="1" applyBorder="1" applyAlignment="1">
      <alignment horizontal="center" vertical="center" wrapText="1"/>
    </xf>
    <xf numFmtId="165" fontId="18" fillId="3" borderId="32" xfId="1" applyNumberFormat="1" applyFont="1" applyFill="1" applyBorder="1" applyAlignment="1">
      <alignment horizontal="center" vertical="center" wrapText="1"/>
    </xf>
    <xf numFmtId="165" fontId="18" fillId="3" borderId="21" xfId="1" applyNumberFormat="1" applyFont="1" applyFill="1" applyBorder="1" applyAlignment="1">
      <alignment horizontal="center" vertical="center" wrapText="1"/>
    </xf>
    <xf numFmtId="165" fontId="16" fillId="3" borderId="33" xfId="1" applyNumberFormat="1" applyFont="1" applyFill="1" applyBorder="1" applyAlignment="1">
      <alignment horizontal="center" vertical="center" wrapText="1"/>
    </xf>
    <xf numFmtId="0" fontId="16" fillId="3" borderId="30" xfId="1" applyFont="1" applyFill="1" applyBorder="1" applyAlignment="1">
      <alignment horizontal="left" vertical="center" wrapText="1" indent="2"/>
    </xf>
    <xf numFmtId="0" fontId="18" fillId="3" borderId="7" xfId="1" applyFont="1" applyFill="1" applyBorder="1" applyAlignment="1">
      <alignment horizontal="left" vertical="center" wrapText="1" indent="1"/>
    </xf>
    <xf numFmtId="0" fontId="16" fillId="3" borderId="7" xfId="1" applyFont="1" applyFill="1" applyBorder="1" applyAlignment="1">
      <alignment horizontal="left" vertical="center" wrapText="1" indent="2"/>
    </xf>
    <xf numFmtId="165" fontId="16" fillId="3" borderId="16" xfId="1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left" vertical="center" wrapText="1" indent="3"/>
    </xf>
    <xf numFmtId="49" fontId="18" fillId="3" borderId="30" xfId="1" applyNumberFormat="1" applyFont="1" applyFill="1" applyBorder="1" applyAlignment="1">
      <alignment horizontal="center" vertical="center" wrapText="1"/>
    </xf>
    <xf numFmtId="0" fontId="18" fillId="3" borderId="30" xfId="1" applyFont="1" applyFill="1" applyBorder="1" applyAlignment="1">
      <alignment horizontal="left" vertical="center" wrapText="1" indent="1"/>
    </xf>
    <xf numFmtId="165" fontId="18" fillId="3" borderId="33" xfId="1" applyNumberFormat="1" applyFont="1" applyFill="1" applyBorder="1" applyAlignment="1">
      <alignment horizontal="center" vertical="center" wrapText="1"/>
    </xf>
    <xf numFmtId="49" fontId="16" fillId="3" borderId="4" xfId="1" applyNumberFormat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left" vertical="center" wrapText="1" indent="2"/>
    </xf>
    <xf numFmtId="0" fontId="2" fillId="3" borderId="4" xfId="1" applyFont="1" applyFill="1" applyBorder="1" applyAlignment="1">
      <alignment horizontal="center" vertical="center" wrapText="1"/>
    </xf>
    <xf numFmtId="165" fontId="16" fillId="3" borderId="38" xfId="1" applyNumberFormat="1" applyFont="1" applyFill="1" applyBorder="1" applyAlignment="1">
      <alignment horizontal="center" vertical="center" wrapText="1"/>
    </xf>
    <xf numFmtId="165" fontId="16" fillId="3" borderId="39" xfId="1" applyNumberFormat="1" applyFont="1" applyFill="1" applyBorder="1" applyAlignment="1">
      <alignment horizontal="center" vertical="center" wrapText="1"/>
    </xf>
    <xf numFmtId="165" fontId="16" fillId="3" borderId="40" xfId="1" applyNumberFormat="1" applyFont="1" applyFill="1" applyBorder="1" applyAlignment="1">
      <alignment horizontal="center" vertical="center" wrapText="1"/>
    </xf>
    <xf numFmtId="164" fontId="16" fillId="3" borderId="38" xfId="1" applyNumberFormat="1" applyFont="1" applyFill="1" applyBorder="1" applyAlignment="1">
      <alignment horizontal="center" vertical="center" wrapText="1"/>
    </xf>
    <xf numFmtId="164" fontId="16" fillId="3" borderId="39" xfId="1" applyNumberFormat="1" applyFont="1" applyFill="1" applyBorder="1" applyAlignment="1">
      <alignment horizontal="center" vertical="center" wrapText="1"/>
    </xf>
    <xf numFmtId="164" fontId="16" fillId="3" borderId="40" xfId="1" applyNumberFormat="1" applyFont="1" applyFill="1" applyBorder="1" applyAlignment="1">
      <alignment horizontal="center" vertical="center" wrapText="1"/>
    </xf>
    <xf numFmtId="166" fontId="20" fillId="3" borderId="1" xfId="1" applyNumberFormat="1" applyFont="1" applyFill="1" applyBorder="1" applyAlignment="1">
      <alignment horizontal="center" vertical="center" wrapText="1"/>
    </xf>
    <xf numFmtId="166" fontId="21" fillId="3" borderId="1" xfId="1" applyNumberFormat="1" applyFont="1" applyFill="1" applyBorder="1" applyAlignment="1">
      <alignment horizontal="center" vertical="center" wrapText="1"/>
    </xf>
    <xf numFmtId="166" fontId="21" fillId="0" borderId="0" xfId="1" applyNumberFormat="1" applyFont="1" applyFill="1" applyAlignment="1">
      <alignment vertical="center"/>
    </xf>
    <xf numFmtId="0" fontId="4" fillId="0" borderId="27" xfId="2" applyFont="1" applyBorder="1" applyAlignment="1">
      <alignment horizontal="justify" vertical="top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166" fontId="4" fillId="3" borderId="14" xfId="0" applyNumberFormat="1" applyFont="1" applyFill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/>
    </xf>
    <xf numFmtId="0" fontId="16" fillId="3" borderId="37" xfId="1" applyFont="1" applyFill="1" applyBorder="1" applyAlignment="1">
      <alignment horizontal="center" vertical="center" wrapText="1"/>
    </xf>
    <xf numFmtId="165" fontId="18" fillId="3" borderId="20" xfId="1" applyNumberFormat="1" applyFont="1" applyFill="1" applyBorder="1" applyAlignment="1">
      <alignment horizontal="center" vertical="center" wrapText="1"/>
    </xf>
    <xf numFmtId="165" fontId="16" fillId="3" borderId="48" xfId="1" applyNumberFormat="1" applyFont="1" applyFill="1" applyBorder="1" applyAlignment="1">
      <alignment horizontal="center" vertical="center" wrapText="1"/>
    </xf>
    <xf numFmtId="165" fontId="16" fillId="3" borderId="25" xfId="1" applyNumberFormat="1" applyFont="1" applyFill="1" applyBorder="1" applyAlignment="1">
      <alignment horizontal="center" vertical="center" wrapText="1"/>
    </xf>
    <xf numFmtId="165" fontId="18" fillId="3" borderId="25" xfId="1" applyNumberFormat="1" applyFont="1" applyFill="1" applyBorder="1" applyAlignment="1">
      <alignment horizontal="center" vertical="center" wrapText="1"/>
    </xf>
    <xf numFmtId="165" fontId="18" fillId="3" borderId="48" xfId="1" applyNumberFormat="1" applyFont="1" applyFill="1" applyBorder="1" applyAlignment="1">
      <alignment horizontal="center" vertical="center" wrapText="1"/>
    </xf>
    <xf numFmtId="165" fontId="16" fillId="3" borderId="49" xfId="1" applyNumberFormat="1" applyFont="1" applyFill="1" applyBorder="1" applyAlignment="1">
      <alignment horizontal="center" vertical="center" wrapText="1"/>
    </xf>
    <xf numFmtId="165" fontId="16" fillId="3" borderId="50" xfId="1" applyNumberFormat="1" applyFont="1" applyFill="1" applyBorder="1" applyAlignment="1">
      <alignment horizontal="center" vertical="center" wrapText="1"/>
    </xf>
    <xf numFmtId="165" fontId="18" fillId="3" borderId="49" xfId="1" applyNumberFormat="1" applyFont="1" applyFill="1" applyBorder="1" applyAlignment="1">
      <alignment horizontal="center" vertical="center" wrapText="1"/>
    </xf>
    <xf numFmtId="165" fontId="16" fillId="3" borderId="42" xfId="1" applyNumberFormat="1" applyFont="1" applyFill="1" applyBorder="1" applyAlignment="1">
      <alignment horizontal="center" vertical="center" wrapText="1"/>
    </xf>
    <xf numFmtId="165" fontId="16" fillId="3" borderId="22" xfId="1" applyNumberFormat="1" applyFont="1" applyFill="1" applyBorder="1" applyAlignment="1">
      <alignment horizontal="center" vertical="center" wrapText="1"/>
    </xf>
    <xf numFmtId="165" fontId="16" fillId="3" borderId="51" xfId="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5" fillId="0" borderId="40" xfId="1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4" fillId="0" borderId="3" xfId="6" applyFont="1" applyBorder="1" applyAlignment="1">
      <alignment horizontal="justify" vertical="top" wrapText="1"/>
    </xf>
    <xf numFmtId="0" fontId="4" fillId="0" borderId="4" xfId="6" applyFont="1" applyBorder="1" applyAlignment="1">
      <alignment horizontal="justify" vertical="top" wrapText="1"/>
    </xf>
    <xf numFmtId="17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justify" vertical="center" wrapText="1"/>
    </xf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/>
    <xf numFmtId="0" fontId="4" fillId="0" borderId="0" xfId="1" applyFont="1" applyBorder="1" applyAlignment="1">
      <alignment horizontal="left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/>
    <xf numFmtId="0" fontId="4" fillId="3" borderId="3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4" fillId="0" borderId="4" xfId="1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19" fillId="0" borderId="0" xfId="0" applyFont="1"/>
    <xf numFmtId="164" fontId="16" fillId="3" borderId="14" xfId="1" applyNumberFormat="1" applyFont="1" applyFill="1" applyBorder="1" applyAlignment="1">
      <alignment horizontal="center" vertical="center" wrapText="1"/>
    </xf>
    <xf numFmtId="164" fontId="16" fillId="3" borderId="19" xfId="1" applyNumberFormat="1" applyFont="1" applyFill="1" applyBorder="1" applyAlignment="1">
      <alignment horizontal="center" vertical="center" wrapText="1"/>
    </xf>
    <xf numFmtId="0" fontId="4" fillId="0" borderId="0" xfId="4" applyFont="1"/>
    <xf numFmtId="0" fontId="5" fillId="0" borderId="0" xfId="4" applyFont="1"/>
    <xf numFmtId="165" fontId="2" fillId="3" borderId="0" xfId="1" applyNumberFormat="1" applyFont="1" applyFill="1" applyAlignment="1">
      <alignment vertical="center"/>
    </xf>
    <xf numFmtId="165" fontId="2" fillId="3" borderId="0" xfId="1" applyNumberFormat="1" applyFont="1" applyFill="1" applyAlignment="1">
      <alignment horizontal="center" vertical="center"/>
    </xf>
    <xf numFmtId="165" fontId="18" fillId="3" borderId="47" xfId="1" applyNumberFormat="1" applyFont="1" applyFill="1" applyBorder="1" applyAlignment="1">
      <alignment horizontal="center" vertical="center" wrapText="1"/>
    </xf>
    <xf numFmtId="165" fontId="18" fillId="3" borderId="29" xfId="1" applyNumberFormat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vertical="center" wrapText="1"/>
    </xf>
    <xf numFmtId="0" fontId="10" fillId="0" borderId="0" xfId="4" applyFont="1" applyAlignment="1">
      <alignment horizontal="center"/>
    </xf>
    <xf numFmtId="0" fontId="15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5" fillId="0" borderId="40" xfId="1" applyFont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/>
    </xf>
    <xf numFmtId="0" fontId="18" fillId="3" borderId="37" xfId="1" applyFont="1" applyFill="1" applyBorder="1" applyAlignment="1">
      <alignment horizontal="center" vertical="center" wrapText="1"/>
    </xf>
    <xf numFmtId="0" fontId="18" fillId="3" borderId="41" xfId="1" applyFont="1" applyFill="1" applyBorder="1" applyAlignment="1">
      <alignment horizontal="center" vertical="center" wrapText="1"/>
    </xf>
    <xf numFmtId="0" fontId="18" fillId="3" borderId="36" xfId="1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 shrinkToFit="1"/>
    </xf>
    <xf numFmtId="0" fontId="16" fillId="3" borderId="41" xfId="0" applyFont="1" applyFill="1" applyBorder="1" applyAlignment="1">
      <alignment horizontal="center" vertical="center" wrapText="1" shrinkToFit="1"/>
    </xf>
    <xf numFmtId="0" fontId="16" fillId="3" borderId="36" xfId="0" applyFont="1" applyFill="1" applyBorder="1" applyAlignment="1">
      <alignment horizontal="center" vertical="center" wrapText="1" shrinkToFit="1"/>
    </xf>
    <xf numFmtId="0" fontId="5" fillId="0" borderId="40" xfId="1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justify" vertical="distributed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4" fillId="0" borderId="37" xfId="1" applyFont="1" applyFill="1" applyBorder="1" applyAlignment="1">
      <alignment horizontal="left" vertical="center" wrapText="1"/>
    </xf>
    <xf numFmtId="0" fontId="4" fillId="0" borderId="41" xfId="1" applyFont="1" applyFill="1" applyBorder="1" applyAlignment="1">
      <alignment horizontal="left" vertical="center" wrapText="1"/>
    </xf>
    <xf numFmtId="0" fontId="4" fillId="0" borderId="36" xfId="1" applyFont="1" applyFill="1" applyBorder="1" applyAlignment="1">
      <alignment horizontal="left" vertical="center" wrapText="1"/>
    </xf>
    <xf numFmtId="164" fontId="4" fillId="0" borderId="37" xfId="1" applyNumberFormat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left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43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4" fillId="0" borderId="37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left"/>
    </xf>
    <xf numFmtId="0" fontId="4" fillId="0" borderId="41" xfId="1" applyFont="1" applyBorder="1" applyAlignment="1">
      <alignment horizontal="left"/>
    </xf>
    <xf numFmtId="0" fontId="4" fillId="0" borderId="36" xfId="1" applyFont="1" applyBorder="1" applyAlignment="1">
      <alignment horizontal="left"/>
    </xf>
    <xf numFmtId="0" fontId="10" fillId="0" borderId="40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2_ООО Тепловая компания (печора)" xfId="1"/>
    <cellStyle name="Обычный 5" xfId="2"/>
    <cellStyle name="Обычный 5 2" xfId="6"/>
    <cellStyle name="Обычный 5_ХВС БЖКХ ПП 2016 фактВ" xfId="3"/>
    <cellStyle name="Обычный_PP_PitWat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27"/>
  <sheetViews>
    <sheetView tabSelected="1" workbookViewId="0">
      <selection activeCell="J6" sqref="J6"/>
    </sheetView>
  </sheetViews>
  <sheetFormatPr defaultColWidth="9.140625" defaultRowHeight="15.75" x14ac:dyDescent="0.25"/>
  <cols>
    <col min="1" max="1" width="51.28515625" style="45" customWidth="1"/>
    <col min="2" max="2" width="61.85546875" style="45" customWidth="1"/>
    <col min="3" max="3" width="7" style="45" customWidth="1"/>
    <col min="4" max="4" width="6.7109375" style="45" customWidth="1"/>
    <col min="5" max="16384" width="9.140625" style="45"/>
  </cols>
  <sheetData>
    <row r="1" spans="1:2" s="46" customFormat="1" ht="18.75" x14ac:dyDescent="0.3">
      <c r="A1" s="263" t="s">
        <v>146</v>
      </c>
      <c r="B1" s="263"/>
    </row>
    <row r="2" spans="1:2" s="46" customFormat="1" ht="18.75" customHeight="1" x14ac:dyDescent="0.3">
      <c r="A2" s="264" t="s">
        <v>147</v>
      </c>
      <c r="B2" s="264"/>
    </row>
    <row r="3" spans="1:2" s="46" customFormat="1" ht="19.5" customHeight="1" x14ac:dyDescent="0.3">
      <c r="A3" s="265"/>
      <c r="B3" s="266"/>
    </row>
    <row r="4" spans="1:2" s="46" customFormat="1" ht="18.75" customHeight="1" x14ac:dyDescent="0.3">
      <c r="A4" s="267" t="s">
        <v>85</v>
      </c>
      <c r="B4" s="267"/>
    </row>
    <row r="5" spans="1:2" ht="27" customHeight="1" x14ac:dyDescent="0.25">
      <c r="A5" s="47" t="s">
        <v>89</v>
      </c>
      <c r="B5" s="53" t="s">
        <v>86</v>
      </c>
    </row>
    <row r="6" spans="1:2" ht="36" customHeight="1" x14ac:dyDescent="0.25">
      <c r="A6" s="47" t="s">
        <v>90</v>
      </c>
      <c r="B6" s="14" t="s">
        <v>88</v>
      </c>
    </row>
    <row r="7" spans="1:2" ht="38.25" customHeight="1" x14ac:dyDescent="0.25">
      <c r="A7" s="47" t="s">
        <v>91</v>
      </c>
      <c r="B7" s="14" t="s">
        <v>87</v>
      </c>
    </row>
    <row r="8" spans="1:2" ht="27.75" customHeight="1" x14ac:dyDescent="0.25">
      <c r="A8" s="47" t="s">
        <v>92</v>
      </c>
      <c r="B8" s="53" t="s">
        <v>93</v>
      </c>
    </row>
    <row r="9" spans="1:2" s="50" customFormat="1" ht="21.75" customHeight="1" x14ac:dyDescent="0.25">
      <c r="A9" s="48"/>
      <c r="B9" s="49"/>
    </row>
    <row r="10" spans="1:2" ht="16.5" customHeight="1" x14ac:dyDescent="0.25"/>
    <row r="18" spans="1:33" x14ac:dyDescent="0.25"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</row>
    <row r="19" spans="1:33" x14ac:dyDescent="0.25"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</row>
    <row r="20" spans="1:33" x14ac:dyDescent="0.25">
      <c r="C20" s="51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</row>
    <row r="21" spans="1:33" x14ac:dyDescent="0.25"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</row>
    <row r="22" spans="1:33" x14ac:dyDescent="0.25">
      <c r="C22" s="52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</row>
    <row r="23" spans="1:33" x14ac:dyDescent="0.25"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</row>
    <row r="24" spans="1:33" x14ac:dyDescent="0.25"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</row>
    <row r="25" spans="1:33" s="50" customFormat="1" x14ac:dyDescent="0.25">
      <c r="A25" s="45"/>
      <c r="B25" s="45"/>
      <c r="C25" s="45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</row>
    <row r="26" spans="1:33" ht="15" customHeight="1" x14ac:dyDescent="0.25"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</row>
    <row r="27" spans="1:33" ht="31.5" customHeight="1" x14ac:dyDescent="0.25"/>
  </sheetData>
  <mergeCells count="4">
    <mergeCell ref="A1:B1"/>
    <mergeCell ref="A2:B2"/>
    <mergeCell ref="A3:B3"/>
    <mergeCell ref="A4:B4"/>
  </mergeCells>
  <phoneticPr fontId="3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O56"/>
  <sheetViews>
    <sheetView zoomScale="80" zoomScaleNormal="80" zoomScaleSheetLayoutView="80" workbookViewId="0">
      <pane xSplit="3" ySplit="7" topLeftCell="D8" activePane="bottomRight" state="frozen"/>
      <selection activeCell="E7" sqref="E7:AG12"/>
      <selection pane="topRight" activeCell="E7" sqref="E7:AG12"/>
      <selection pane="bottomLeft" activeCell="E7" sqref="E7:AG12"/>
      <selection pane="bottomRight" activeCell="F24" sqref="F24"/>
    </sheetView>
  </sheetViews>
  <sheetFormatPr defaultColWidth="9.140625" defaultRowHeight="12.75" x14ac:dyDescent="0.2"/>
  <cols>
    <col min="1" max="1" width="6.7109375" style="93" customWidth="1"/>
    <col min="2" max="2" width="41" style="93" customWidth="1"/>
    <col min="3" max="3" width="10.7109375" style="93" customWidth="1"/>
    <col min="4" max="6" width="12.85546875" style="93" customWidth="1"/>
    <col min="7" max="8" width="11.85546875" style="93" customWidth="1"/>
    <col min="9" max="9" width="13.7109375" style="93" customWidth="1"/>
    <col min="10" max="12" width="12.7109375" style="93" customWidth="1"/>
    <col min="13" max="15" width="13.42578125" style="93" customWidth="1"/>
    <col min="16" max="17" width="12.7109375" style="93" hidden="1" customWidth="1"/>
    <col min="18" max="18" width="12.7109375" style="93" customWidth="1"/>
    <col min="19" max="30" width="12.28515625" style="93" customWidth="1"/>
    <col min="31" max="32" width="12.28515625" style="93" hidden="1" customWidth="1"/>
    <col min="33" max="45" width="12.28515625" style="93" customWidth="1"/>
    <col min="46" max="47" width="12.28515625" style="93" hidden="1" customWidth="1"/>
    <col min="48" max="60" width="12.28515625" style="93" customWidth="1"/>
    <col min="61" max="62" width="12.28515625" style="93" hidden="1" customWidth="1"/>
    <col min="63" max="63" width="12.28515625" style="93" customWidth="1"/>
    <col min="64" max="75" width="13" style="93" customWidth="1"/>
    <col min="76" max="77" width="13" style="93" hidden="1" customWidth="1"/>
    <col min="78" max="78" width="13" style="93" customWidth="1"/>
    <col min="79" max="90" width="11.7109375" style="93" customWidth="1"/>
    <col min="91" max="92" width="11.7109375" style="93" hidden="1" customWidth="1"/>
    <col min="93" max="93" width="11.7109375" style="93" customWidth="1"/>
    <col min="94" max="16384" width="9.140625" style="93"/>
  </cols>
  <sheetData>
    <row r="1" spans="1:93" s="87" customFormat="1" ht="18.75" x14ac:dyDescent="0.3">
      <c r="A1" s="275" t="s">
        <v>141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</row>
    <row r="2" spans="1:93" s="87" customFormat="1" ht="19.5" customHeight="1" x14ac:dyDescent="0.3">
      <c r="A2" s="276" t="s">
        <v>94</v>
      </c>
      <c r="B2" s="279" t="s">
        <v>95</v>
      </c>
      <c r="C2" s="279" t="s">
        <v>27</v>
      </c>
      <c r="D2" s="268" t="s">
        <v>140</v>
      </c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 t="s">
        <v>140</v>
      </c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 t="s">
        <v>140</v>
      </c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 t="s">
        <v>140</v>
      </c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 t="s">
        <v>140</v>
      </c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 t="s">
        <v>140</v>
      </c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</row>
    <row r="3" spans="1:93" s="88" customFormat="1" ht="15" customHeight="1" x14ac:dyDescent="0.2">
      <c r="A3" s="277"/>
      <c r="B3" s="279"/>
      <c r="C3" s="279"/>
      <c r="D3" s="269" t="s">
        <v>134</v>
      </c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  <c r="S3" s="269" t="s">
        <v>135</v>
      </c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1"/>
      <c r="AH3" s="269" t="s">
        <v>136</v>
      </c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1"/>
      <c r="AW3" s="269" t="s">
        <v>137</v>
      </c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1"/>
      <c r="BL3" s="269" t="s">
        <v>138</v>
      </c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1"/>
      <c r="CA3" s="269" t="s">
        <v>139</v>
      </c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1"/>
    </row>
    <row r="4" spans="1:93" s="88" customFormat="1" ht="15" customHeight="1" x14ac:dyDescent="0.2">
      <c r="A4" s="277"/>
      <c r="B4" s="279"/>
      <c r="C4" s="279"/>
      <c r="D4" s="269" t="s">
        <v>148</v>
      </c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69" t="s">
        <v>148</v>
      </c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1"/>
      <c r="AH4" s="269" t="s">
        <v>148</v>
      </c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1"/>
      <c r="AW4" s="269" t="s">
        <v>148</v>
      </c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1"/>
      <c r="BL4" s="269" t="s">
        <v>148</v>
      </c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1"/>
      <c r="CA4" s="269" t="s">
        <v>148</v>
      </c>
      <c r="CB4" s="270"/>
      <c r="CC4" s="270"/>
      <c r="CD4" s="270"/>
      <c r="CE4" s="270"/>
      <c r="CF4" s="270"/>
      <c r="CG4" s="270"/>
      <c r="CH4" s="270"/>
      <c r="CI4" s="270"/>
      <c r="CJ4" s="270"/>
      <c r="CK4" s="270"/>
      <c r="CL4" s="270"/>
      <c r="CM4" s="270"/>
      <c r="CN4" s="270"/>
      <c r="CO4" s="271"/>
    </row>
    <row r="5" spans="1:93" s="88" customFormat="1" ht="15" customHeight="1" x14ac:dyDescent="0.2">
      <c r="A5" s="277"/>
      <c r="B5" s="279"/>
      <c r="C5" s="279"/>
      <c r="D5" s="272" t="s">
        <v>149</v>
      </c>
      <c r="E5" s="273"/>
      <c r="F5" s="274"/>
      <c r="G5" s="272" t="s">
        <v>150</v>
      </c>
      <c r="H5" s="273"/>
      <c r="I5" s="274"/>
      <c r="J5" s="272" t="s">
        <v>151</v>
      </c>
      <c r="K5" s="273"/>
      <c r="L5" s="274"/>
      <c r="M5" s="272" t="s">
        <v>152</v>
      </c>
      <c r="N5" s="273"/>
      <c r="O5" s="274"/>
      <c r="P5" s="272" t="s">
        <v>153</v>
      </c>
      <c r="Q5" s="273"/>
      <c r="R5" s="274"/>
      <c r="S5" s="272" t="s">
        <v>149</v>
      </c>
      <c r="T5" s="273"/>
      <c r="U5" s="274"/>
      <c r="V5" s="272" t="s">
        <v>150</v>
      </c>
      <c r="W5" s="273"/>
      <c r="X5" s="274"/>
      <c r="Y5" s="272" t="s">
        <v>151</v>
      </c>
      <c r="Z5" s="273"/>
      <c r="AA5" s="274"/>
      <c r="AB5" s="272" t="s">
        <v>152</v>
      </c>
      <c r="AC5" s="273"/>
      <c r="AD5" s="274"/>
      <c r="AE5" s="272" t="s">
        <v>153</v>
      </c>
      <c r="AF5" s="273"/>
      <c r="AG5" s="274"/>
      <c r="AH5" s="272" t="s">
        <v>149</v>
      </c>
      <c r="AI5" s="273"/>
      <c r="AJ5" s="274"/>
      <c r="AK5" s="272" t="s">
        <v>150</v>
      </c>
      <c r="AL5" s="273"/>
      <c r="AM5" s="274"/>
      <c r="AN5" s="272" t="s">
        <v>151</v>
      </c>
      <c r="AO5" s="273"/>
      <c r="AP5" s="274"/>
      <c r="AQ5" s="272" t="s">
        <v>152</v>
      </c>
      <c r="AR5" s="273"/>
      <c r="AS5" s="274"/>
      <c r="AT5" s="272" t="s">
        <v>153</v>
      </c>
      <c r="AU5" s="273"/>
      <c r="AV5" s="274"/>
      <c r="AW5" s="272" t="s">
        <v>149</v>
      </c>
      <c r="AX5" s="273"/>
      <c r="AY5" s="274"/>
      <c r="AZ5" s="272" t="s">
        <v>150</v>
      </c>
      <c r="BA5" s="273"/>
      <c r="BB5" s="274"/>
      <c r="BC5" s="272" t="s">
        <v>151</v>
      </c>
      <c r="BD5" s="273"/>
      <c r="BE5" s="274"/>
      <c r="BF5" s="272" t="s">
        <v>152</v>
      </c>
      <c r="BG5" s="273"/>
      <c r="BH5" s="274"/>
      <c r="BI5" s="272" t="s">
        <v>153</v>
      </c>
      <c r="BJ5" s="273"/>
      <c r="BK5" s="274"/>
      <c r="BL5" s="272" t="s">
        <v>149</v>
      </c>
      <c r="BM5" s="273"/>
      <c r="BN5" s="274"/>
      <c r="BO5" s="272" t="s">
        <v>150</v>
      </c>
      <c r="BP5" s="273"/>
      <c r="BQ5" s="274"/>
      <c r="BR5" s="272" t="s">
        <v>151</v>
      </c>
      <c r="BS5" s="273"/>
      <c r="BT5" s="274"/>
      <c r="BU5" s="272" t="s">
        <v>152</v>
      </c>
      <c r="BV5" s="273"/>
      <c r="BW5" s="274"/>
      <c r="BX5" s="272" t="s">
        <v>153</v>
      </c>
      <c r="BY5" s="273"/>
      <c r="BZ5" s="274"/>
      <c r="CA5" s="272" t="s">
        <v>149</v>
      </c>
      <c r="CB5" s="273"/>
      <c r="CC5" s="274"/>
      <c r="CD5" s="272" t="s">
        <v>150</v>
      </c>
      <c r="CE5" s="273"/>
      <c r="CF5" s="274"/>
      <c r="CG5" s="272" t="s">
        <v>151</v>
      </c>
      <c r="CH5" s="273"/>
      <c r="CI5" s="274"/>
      <c r="CJ5" s="272" t="s">
        <v>152</v>
      </c>
      <c r="CK5" s="273"/>
      <c r="CL5" s="274"/>
      <c r="CM5" s="272" t="s">
        <v>153</v>
      </c>
      <c r="CN5" s="273"/>
      <c r="CO5" s="274"/>
    </row>
    <row r="6" spans="1:93" s="88" customFormat="1" ht="19.5" customHeight="1" x14ac:dyDescent="0.2">
      <c r="A6" s="278"/>
      <c r="B6" s="279"/>
      <c r="C6" s="279"/>
      <c r="D6" s="102" t="s">
        <v>97</v>
      </c>
      <c r="E6" s="102" t="s">
        <v>98</v>
      </c>
      <c r="F6" s="102" t="s">
        <v>96</v>
      </c>
      <c r="G6" s="102" t="s">
        <v>97</v>
      </c>
      <c r="H6" s="102" t="s">
        <v>98</v>
      </c>
      <c r="I6" s="102" t="s">
        <v>96</v>
      </c>
      <c r="J6" s="102" t="s">
        <v>97</v>
      </c>
      <c r="K6" s="102" t="s">
        <v>98</v>
      </c>
      <c r="L6" s="102" t="s">
        <v>96</v>
      </c>
      <c r="M6" s="102" t="s">
        <v>97</v>
      </c>
      <c r="N6" s="102" t="s">
        <v>98</v>
      </c>
      <c r="O6" s="102" t="s">
        <v>96</v>
      </c>
      <c r="P6" s="102" t="s">
        <v>97</v>
      </c>
      <c r="Q6" s="197" t="s">
        <v>98</v>
      </c>
      <c r="R6" s="102" t="s">
        <v>96</v>
      </c>
      <c r="S6" s="102" t="s">
        <v>97</v>
      </c>
      <c r="T6" s="102" t="s">
        <v>98</v>
      </c>
      <c r="U6" s="102" t="s">
        <v>96</v>
      </c>
      <c r="V6" s="102" t="s">
        <v>97</v>
      </c>
      <c r="W6" s="102" t="s">
        <v>98</v>
      </c>
      <c r="X6" s="102" t="s">
        <v>96</v>
      </c>
      <c r="Y6" s="102" t="s">
        <v>97</v>
      </c>
      <c r="Z6" s="102" t="s">
        <v>98</v>
      </c>
      <c r="AA6" s="102" t="s">
        <v>96</v>
      </c>
      <c r="AB6" s="102" t="s">
        <v>97</v>
      </c>
      <c r="AC6" s="102" t="s">
        <v>98</v>
      </c>
      <c r="AD6" s="102" t="s">
        <v>96</v>
      </c>
      <c r="AE6" s="102" t="s">
        <v>97</v>
      </c>
      <c r="AF6" s="197" t="s">
        <v>98</v>
      </c>
      <c r="AG6" s="102" t="s">
        <v>96</v>
      </c>
      <c r="AH6" s="102" t="s">
        <v>97</v>
      </c>
      <c r="AI6" s="102" t="s">
        <v>98</v>
      </c>
      <c r="AJ6" s="102" t="s">
        <v>96</v>
      </c>
      <c r="AK6" s="102" t="s">
        <v>97</v>
      </c>
      <c r="AL6" s="102" t="s">
        <v>98</v>
      </c>
      <c r="AM6" s="102" t="s">
        <v>96</v>
      </c>
      <c r="AN6" s="102" t="s">
        <v>97</v>
      </c>
      <c r="AO6" s="102" t="s">
        <v>98</v>
      </c>
      <c r="AP6" s="102" t="s">
        <v>96</v>
      </c>
      <c r="AQ6" s="102" t="s">
        <v>97</v>
      </c>
      <c r="AR6" s="102" t="s">
        <v>98</v>
      </c>
      <c r="AS6" s="102" t="s">
        <v>96</v>
      </c>
      <c r="AT6" s="102" t="s">
        <v>97</v>
      </c>
      <c r="AU6" s="197" t="s">
        <v>98</v>
      </c>
      <c r="AV6" s="102" t="s">
        <v>96</v>
      </c>
      <c r="AW6" s="102" t="s">
        <v>97</v>
      </c>
      <c r="AX6" s="102" t="s">
        <v>98</v>
      </c>
      <c r="AY6" s="102" t="s">
        <v>96</v>
      </c>
      <c r="AZ6" s="102" t="s">
        <v>97</v>
      </c>
      <c r="BA6" s="102" t="s">
        <v>98</v>
      </c>
      <c r="BB6" s="102" t="s">
        <v>96</v>
      </c>
      <c r="BC6" s="102" t="s">
        <v>97</v>
      </c>
      <c r="BD6" s="102" t="s">
        <v>98</v>
      </c>
      <c r="BE6" s="102" t="s">
        <v>96</v>
      </c>
      <c r="BF6" s="102" t="s">
        <v>97</v>
      </c>
      <c r="BG6" s="102" t="s">
        <v>98</v>
      </c>
      <c r="BH6" s="102" t="s">
        <v>96</v>
      </c>
      <c r="BI6" s="102" t="s">
        <v>97</v>
      </c>
      <c r="BJ6" s="197" t="s">
        <v>98</v>
      </c>
      <c r="BK6" s="102" t="s">
        <v>96</v>
      </c>
      <c r="BL6" s="102" t="s">
        <v>97</v>
      </c>
      <c r="BM6" s="102" t="s">
        <v>98</v>
      </c>
      <c r="BN6" s="102" t="s">
        <v>96</v>
      </c>
      <c r="BO6" s="102" t="s">
        <v>97</v>
      </c>
      <c r="BP6" s="102" t="s">
        <v>98</v>
      </c>
      <c r="BQ6" s="102" t="s">
        <v>96</v>
      </c>
      <c r="BR6" s="102" t="s">
        <v>97</v>
      </c>
      <c r="BS6" s="102" t="s">
        <v>98</v>
      </c>
      <c r="BT6" s="102" t="s">
        <v>96</v>
      </c>
      <c r="BU6" s="102" t="s">
        <v>97</v>
      </c>
      <c r="BV6" s="102" t="s">
        <v>98</v>
      </c>
      <c r="BW6" s="102" t="s">
        <v>96</v>
      </c>
      <c r="BX6" s="102" t="s">
        <v>97</v>
      </c>
      <c r="BY6" s="197" t="s">
        <v>98</v>
      </c>
      <c r="BZ6" s="102" t="s">
        <v>96</v>
      </c>
      <c r="CA6" s="102" t="s">
        <v>97</v>
      </c>
      <c r="CB6" s="102" t="s">
        <v>98</v>
      </c>
      <c r="CC6" s="102" t="s">
        <v>96</v>
      </c>
      <c r="CD6" s="102" t="s">
        <v>97</v>
      </c>
      <c r="CE6" s="102" t="s">
        <v>98</v>
      </c>
      <c r="CF6" s="102" t="s">
        <v>96</v>
      </c>
      <c r="CG6" s="102" t="s">
        <v>97</v>
      </c>
      <c r="CH6" s="102" t="s">
        <v>98</v>
      </c>
      <c r="CI6" s="102" t="s">
        <v>96</v>
      </c>
      <c r="CJ6" s="102" t="s">
        <v>97</v>
      </c>
      <c r="CK6" s="102" t="s">
        <v>98</v>
      </c>
      <c r="CL6" s="102" t="s">
        <v>96</v>
      </c>
      <c r="CM6" s="102" t="s">
        <v>97</v>
      </c>
      <c r="CN6" s="197" t="s">
        <v>98</v>
      </c>
      <c r="CO6" s="102" t="s">
        <v>96</v>
      </c>
    </row>
    <row r="7" spans="1:93" s="90" customFormat="1" ht="15" x14ac:dyDescent="0.2">
      <c r="A7" s="89">
        <v>1</v>
      </c>
      <c r="B7" s="89">
        <v>2</v>
      </c>
      <c r="C7" s="89">
        <v>3</v>
      </c>
      <c r="D7" s="103">
        <v>4</v>
      </c>
      <c r="E7" s="103">
        <v>5</v>
      </c>
      <c r="F7" s="103">
        <v>6</v>
      </c>
      <c r="G7" s="103">
        <v>7</v>
      </c>
      <c r="H7" s="103">
        <v>8</v>
      </c>
      <c r="I7" s="103">
        <v>9</v>
      </c>
      <c r="J7" s="103">
        <v>10</v>
      </c>
      <c r="K7" s="103">
        <v>11</v>
      </c>
      <c r="L7" s="103">
        <v>12</v>
      </c>
      <c r="M7" s="103">
        <v>13</v>
      </c>
      <c r="N7" s="103">
        <v>14</v>
      </c>
      <c r="O7" s="103">
        <v>15</v>
      </c>
      <c r="P7" s="103">
        <v>16</v>
      </c>
      <c r="Q7" s="198">
        <v>17</v>
      </c>
      <c r="R7" s="103">
        <v>16</v>
      </c>
      <c r="S7" s="103">
        <v>17</v>
      </c>
      <c r="T7" s="103">
        <v>18</v>
      </c>
      <c r="U7" s="103">
        <v>19</v>
      </c>
      <c r="V7" s="103">
        <v>20</v>
      </c>
      <c r="W7" s="103">
        <v>21</v>
      </c>
      <c r="X7" s="103">
        <v>22</v>
      </c>
      <c r="Y7" s="103">
        <v>23</v>
      </c>
      <c r="Z7" s="103">
        <v>24</v>
      </c>
      <c r="AA7" s="103">
        <v>25</v>
      </c>
      <c r="AB7" s="103">
        <v>26</v>
      </c>
      <c r="AC7" s="103">
        <v>27</v>
      </c>
      <c r="AD7" s="103">
        <v>28</v>
      </c>
      <c r="AE7" s="103">
        <v>31</v>
      </c>
      <c r="AF7" s="198">
        <v>32</v>
      </c>
      <c r="AG7" s="103">
        <v>29</v>
      </c>
      <c r="AH7" s="103">
        <f t="shared" ref="AH7:BP7" si="0">AG7+1</f>
        <v>30</v>
      </c>
      <c r="AI7" s="103">
        <f t="shared" si="0"/>
        <v>31</v>
      </c>
      <c r="AJ7" s="103">
        <f t="shared" si="0"/>
        <v>32</v>
      </c>
      <c r="AK7" s="103">
        <f t="shared" si="0"/>
        <v>33</v>
      </c>
      <c r="AL7" s="103">
        <f t="shared" si="0"/>
        <v>34</v>
      </c>
      <c r="AM7" s="103">
        <f t="shared" si="0"/>
        <v>35</v>
      </c>
      <c r="AN7" s="103">
        <f t="shared" si="0"/>
        <v>36</v>
      </c>
      <c r="AO7" s="103">
        <f t="shared" si="0"/>
        <v>37</v>
      </c>
      <c r="AP7" s="103">
        <f t="shared" si="0"/>
        <v>38</v>
      </c>
      <c r="AQ7" s="103">
        <f t="shared" si="0"/>
        <v>39</v>
      </c>
      <c r="AR7" s="103">
        <f t="shared" si="0"/>
        <v>40</v>
      </c>
      <c r="AS7" s="103">
        <f t="shared" si="0"/>
        <v>41</v>
      </c>
      <c r="AT7" s="103">
        <f t="shared" si="0"/>
        <v>42</v>
      </c>
      <c r="AU7" s="198">
        <f t="shared" si="0"/>
        <v>43</v>
      </c>
      <c r="AV7" s="103">
        <v>42</v>
      </c>
      <c r="AW7" s="103">
        <f t="shared" si="0"/>
        <v>43</v>
      </c>
      <c r="AX7" s="103">
        <f t="shared" si="0"/>
        <v>44</v>
      </c>
      <c r="AY7" s="103">
        <f t="shared" si="0"/>
        <v>45</v>
      </c>
      <c r="AZ7" s="103">
        <f t="shared" si="0"/>
        <v>46</v>
      </c>
      <c r="BA7" s="103">
        <f t="shared" si="0"/>
        <v>47</v>
      </c>
      <c r="BB7" s="103">
        <f t="shared" si="0"/>
        <v>48</v>
      </c>
      <c r="BC7" s="103">
        <f t="shared" si="0"/>
        <v>49</v>
      </c>
      <c r="BD7" s="103">
        <f t="shared" si="0"/>
        <v>50</v>
      </c>
      <c r="BE7" s="103">
        <f t="shared" si="0"/>
        <v>51</v>
      </c>
      <c r="BF7" s="103">
        <f t="shared" si="0"/>
        <v>52</v>
      </c>
      <c r="BG7" s="103">
        <f t="shared" si="0"/>
        <v>53</v>
      </c>
      <c r="BH7" s="103">
        <f t="shared" si="0"/>
        <v>54</v>
      </c>
      <c r="BI7" s="103">
        <f t="shared" si="0"/>
        <v>55</v>
      </c>
      <c r="BJ7" s="198">
        <f t="shared" si="0"/>
        <v>56</v>
      </c>
      <c r="BK7" s="103">
        <v>55</v>
      </c>
      <c r="BL7" s="103">
        <f t="shared" si="0"/>
        <v>56</v>
      </c>
      <c r="BM7" s="103">
        <f t="shared" si="0"/>
        <v>57</v>
      </c>
      <c r="BN7" s="103">
        <f t="shared" si="0"/>
        <v>58</v>
      </c>
      <c r="BO7" s="103">
        <f t="shared" si="0"/>
        <v>59</v>
      </c>
      <c r="BP7" s="103">
        <f t="shared" si="0"/>
        <v>60</v>
      </c>
      <c r="BQ7" s="103">
        <f t="shared" ref="BQ7:CN7" si="1">BP7+1</f>
        <v>61</v>
      </c>
      <c r="BR7" s="103">
        <f t="shared" si="1"/>
        <v>62</v>
      </c>
      <c r="BS7" s="103">
        <f t="shared" si="1"/>
        <v>63</v>
      </c>
      <c r="BT7" s="103">
        <f t="shared" si="1"/>
        <v>64</v>
      </c>
      <c r="BU7" s="103">
        <f t="shared" si="1"/>
        <v>65</v>
      </c>
      <c r="BV7" s="103">
        <f t="shared" si="1"/>
        <v>66</v>
      </c>
      <c r="BW7" s="103">
        <f t="shared" si="1"/>
        <v>67</v>
      </c>
      <c r="BX7" s="103">
        <f t="shared" si="1"/>
        <v>68</v>
      </c>
      <c r="BY7" s="198">
        <f t="shared" si="1"/>
        <v>69</v>
      </c>
      <c r="BZ7" s="103">
        <v>68</v>
      </c>
      <c r="CA7" s="103">
        <f t="shared" si="1"/>
        <v>69</v>
      </c>
      <c r="CB7" s="103">
        <f t="shared" si="1"/>
        <v>70</v>
      </c>
      <c r="CC7" s="103">
        <f t="shared" si="1"/>
        <v>71</v>
      </c>
      <c r="CD7" s="103">
        <f t="shared" si="1"/>
        <v>72</v>
      </c>
      <c r="CE7" s="103">
        <f t="shared" si="1"/>
        <v>73</v>
      </c>
      <c r="CF7" s="103">
        <f t="shared" si="1"/>
        <v>74</v>
      </c>
      <c r="CG7" s="103">
        <f t="shared" si="1"/>
        <v>75</v>
      </c>
      <c r="CH7" s="103">
        <f t="shared" si="1"/>
        <v>76</v>
      </c>
      <c r="CI7" s="103">
        <f t="shared" si="1"/>
        <v>77</v>
      </c>
      <c r="CJ7" s="103">
        <f t="shared" si="1"/>
        <v>78</v>
      </c>
      <c r="CK7" s="103">
        <f t="shared" si="1"/>
        <v>79</v>
      </c>
      <c r="CL7" s="103">
        <f t="shared" si="1"/>
        <v>80</v>
      </c>
      <c r="CM7" s="103">
        <f t="shared" si="1"/>
        <v>81</v>
      </c>
      <c r="CN7" s="198">
        <f t="shared" si="1"/>
        <v>82</v>
      </c>
      <c r="CO7" s="103">
        <v>81</v>
      </c>
    </row>
    <row r="8" spans="1:93" s="90" customFormat="1" ht="28.5" x14ac:dyDescent="0.2">
      <c r="A8" s="110" t="s">
        <v>6</v>
      </c>
      <c r="B8" s="111" t="s">
        <v>99</v>
      </c>
      <c r="C8" s="112" t="s">
        <v>100</v>
      </c>
      <c r="D8" s="104"/>
      <c r="E8" s="105"/>
      <c r="F8" s="106"/>
      <c r="G8" s="104"/>
      <c r="H8" s="105"/>
      <c r="I8" s="106"/>
      <c r="J8" s="107"/>
      <c r="K8" s="108"/>
      <c r="L8" s="109"/>
      <c r="M8" s="104"/>
      <c r="N8" s="105"/>
      <c r="O8" s="106"/>
      <c r="P8" s="104"/>
      <c r="Q8" s="105"/>
      <c r="R8" s="199"/>
      <c r="S8" s="104">
        <v>20492.650999999998</v>
      </c>
      <c r="T8" s="105">
        <v>20832.307999999997</v>
      </c>
      <c r="U8" s="106">
        <v>41324.958999999995</v>
      </c>
      <c r="V8" s="104">
        <v>20492.650999999998</v>
      </c>
      <c r="W8" s="105">
        <v>20832.307999999997</v>
      </c>
      <c r="X8" s="106">
        <v>41324.958999999995</v>
      </c>
      <c r="Y8" s="104">
        <v>19478.222000000002</v>
      </c>
      <c r="Z8" s="105">
        <v>19801.065999999999</v>
      </c>
      <c r="AA8" s="106">
        <v>39279.288</v>
      </c>
      <c r="AB8" s="104">
        <v>17617.98</v>
      </c>
      <c r="AC8" s="105">
        <v>17909.992000000002</v>
      </c>
      <c r="AD8" s="199">
        <v>35527.972000000002</v>
      </c>
      <c r="AE8" s="104">
        <v>16075.628000000001</v>
      </c>
      <c r="AF8" s="105">
        <v>16342.076000000001</v>
      </c>
      <c r="AG8" s="199">
        <v>32417.704000000002</v>
      </c>
      <c r="AH8" s="104">
        <v>10234.743</v>
      </c>
      <c r="AI8" s="105">
        <v>9648.9239999999991</v>
      </c>
      <c r="AJ8" s="106">
        <v>19883.667000000001</v>
      </c>
      <c r="AK8" s="104">
        <v>10234.743</v>
      </c>
      <c r="AL8" s="105">
        <v>9648.9239999999991</v>
      </c>
      <c r="AM8" s="106">
        <v>19883.667000000001</v>
      </c>
      <c r="AN8" s="104">
        <v>9855.4840000000004</v>
      </c>
      <c r="AO8" s="105">
        <v>9291.3729999999996</v>
      </c>
      <c r="AP8" s="106">
        <v>19146.857</v>
      </c>
      <c r="AQ8" s="104">
        <v>9369.9950000000008</v>
      </c>
      <c r="AR8" s="105">
        <v>8833.6720000000005</v>
      </c>
      <c r="AS8" s="199">
        <v>18203.667000000001</v>
      </c>
      <c r="AT8" s="104">
        <v>8964.2150000000001</v>
      </c>
      <c r="AU8" s="105">
        <v>8451.1179999999986</v>
      </c>
      <c r="AV8" s="199">
        <v>17415.332999999999</v>
      </c>
      <c r="AW8" s="104">
        <v>16547.578000000001</v>
      </c>
      <c r="AX8" s="105">
        <v>16186.472</v>
      </c>
      <c r="AY8" s="106">
        <v>32734.050000000003</v>
      </c>
      <c r="AZ8" s="104">
        <v>16547.578000000001</v>
      </c>
      <c r="BA8" s="105">
        <v>16186.472</v>
      </c>
      <c r="BB8" s="106">
        <v>32734.050000000003</v>
      </c>
      <c r="BC8" s="104">
        <v>15629.606</v>
      </c>
      <c r="BD8" s="105">
        <v>15288.532999999999</v>
      </c>
      <c r="BE8" s="106">
        <v>30918.138999999996</v>
      </c>
      <c r="BF8" s="104">
        <v>14992.843000000001</v>
      </c>
      <c r="BG8" s="105">
        <v>14665.665999999997</v>
      </c>
      <c r="BH8" s="199">
        <v>29658.508999999998</v>
      </c>
      <c r="BI8" s="104">
        <v>13831.876</v>
      </c>
      <c r="BJ8" s="105">
        <v>13530.032999999999</v>
      </c>
      <c r="BK8" s="199">
        <v>27361.909</v>
      </c>
      <c r="BL8" s="104">
        <v>13828.864</v>
      </c>
      <c r="BM8" s="105">
        <v>13109.485000000001</v>
      </c>
      <c r="BN8" s="106">
        <v>26938.349000000002</v>
      </c>
      <c r="BO8" s="104">
        <v>13077.073</v>
      </c>
      <c r="BP8" s="105">
        <v>11728.798000000001</v>
      </c>
      <c r="BQ8" s="106">
        <v>24805.870999999999</v>
      </c>
      <c r="BR8" s="104">
        <v>12094.404</v>
      </c>
      <c r="BS8" s="105">
        <v>10847.444</v>
      </c>
      <c r="BT8" s="106">
        <v>22941.848000000002</v>
      </c>
      <c r="BU8" s="104">
        <v>11222.606</v>
      </c>
      <c r="BV8" s="105">
        <v>10065.530999999999</v>
      </c>
      <c r="BW8" s="106">
        <v>21288.136999999999</v>
      </c>
      <c r="BX8" s="104">
        <v>10499.457</v>
      </c>
      <c r="BY8" s="105">
        <v>9416.9410000000007</v>
      </c>
      <c r="BZ8" s="199">
        <v>19916.398000000001</v>
      </c>
      <c r="CA8" s="104">
        <v>13752.547</v>
      </c>
      <c r="CB8" s="105">
        <v>13980.490999999998</v>
      </c>
      <c r="CC8" s="106">
        <v>27733.038</v>
      </c>
      <c r="CD8" s="104">
        <v>13752.547</v>
      </c>
      <c r="CE8" s="105">
        <v>13980.490999999998</v>
      </c>
      <c r="CF8" s="106">
        <v>27733.038</v>
      </c>
      <c r="CG8" s="104">
        <v>13484.563</v>
      </c>
      <c r="CH8" s="105">
        <v>13708.066000000001</v>
      </c>
      <c r="CI8" s="106">
        <v>27192.629000000001</v>
      </c>
      <c r="CJ8" s="104">
        <v>13020.335999999999</v>
      </c>
      <c r="CK8" s="105">
        <v>13236.144</v>
      </c>
      <c r="CL8" s="106">
        <v>26256.48</v>
      </c>
      <c r="CM8" s="104">
        <v>12559.642</v>
      </c>
      <c r="CN8" s="105">
        <v>12767.813999999998</v>
      </c>
      <c r="CO8" s="199">
        <v>25327.455999999998</v>
      </c>
    </row>
    <row r="9" spans="1:93" s="90" customFormat="1" ht="15" x14ac:dyDescent="0.2">
      <c r="A9" s="113" t="s">
        <v>31</v>
      </c>
      <c r="B9" s="114" t="s">
        <v>133</v>
      </c>
      <c r="C9" s="115" t="s">
        <v>100</v>
      </c>
      <c r="D9" s="116"/>
      <c r="E9" s="117"/>
      <c r="F9" s="118"/>
      <c r="G9" s="116"/>
      <c r="H9" s="117"/>
      <c r="I9" s="118"/>
      <c r="J9" s="119"/>
      <c r="K9" s="120"/>
      <c r="L9" s="121"/>
      <c r="M9" s="116"/>
      <c r="N9" s="117"/>
      <c r="O9" s="118"/>
      <c r="P9" s="116"/>
      <c r="Q9" s="117"/>
      <c r="R9" s="200"/>
      <c r="S9" s="116">
        <v>20492.650999999998</v>
      </c>
      <c r="T9" s="117">
        <v>20832.307999999997</v>
      </c>
      <c r="U9" s="118">
        <v>41324.958999999995</v>
      </c>
      <c r="V9" s="116">
        <v>20492.650999999998</v>
      </c>
      <c r="W9" s="117">
        <v>20832.307999999997</v>
      </c>
      <c r="X9" s="118">
        <v>41324.958999999995</v>
      </c>
      <c r="Y9" s="116">
        <v>19478.222000000002</v>
      </c>
      <c r="Z9" s="117">
        <v>19801.065999999999</v>
      </c>
      <c r="AA9" s="118">
        <v>39279.288</v>
      </c>
      <c r="AB9" s="116">
        <v>17617.98</v>
      </c>
      <c r="AC9" s="117">
        <v>17909.992000000002</v>
      </c>
      <c r="AD9" s="200">
        <v>35527.972000000002</v>
      </c>
      <c r="AE9" s="116">
        <v>16075.628000000001</v>
      </c>
      <c r="AF9" s="117">
        <v>16342.076000000001</v>
      </c>
      <c r="AG9" s="200">
        <v>32417.704000000002</v>
      </c>
      <c r="AH9" s="116"/>
      <c r="AI9" s="117"/>
      <c r="AJ9" s="118"/>
      <c r="AK9" s="116"/>
      <c r="AL9" s="117"/>
      <c r="AM9" s="118"/>
      <c r="AN9" s="116"/>
      <c r="AO9" s="117"/>
      <c r="AP9" s="118"/>
      <c r="AQ9" s="116"/>
      <c r="AR9" s="117"/>
      <c r="AS9" s="200"/>
      <c r="AT9" s="257"/>
      <c r="AU9" s="257"/>
      <c r="AV9" s="257"/>
      <c r="AW9" s="116"/>
      <c r="AX9" s="117"/>
      <c r="AY9" s="118"/>
      <c r="AZ9" s="116"/>
      <c r="BA9" s="117"/>
      <c r="BB9" s="118"/>
      <c r="BC9" s="116"/>
      <c r="BD9" s="117"/>
      <c r="BE9" s="118"/>
      <c r="BF9" s="116"/>
      <c r="BG9" s="117"/>
      <c r="BH9" s="200"/>
      <c r="BI9" s="116"/>
      <c r="BJ9" s="117"/>
      <c r="BK9" s="200"/>
      <c r="BL9" s="116"/>
      <c r="BM9" s="117"/>
      <c r="BN9" s="118"/>
      <c r="BO9" s="116"/>
      <c r="BP9" s="117"/>
      <c r="BQ9" s="118"/>
      <c r="BR9" s="116"/>
      <c r="BS9" s="117"/>
      <c r="BT9" s="118"/>
      <c r="BU9" s="116"/>
      <c r="BV9" s="117"/>
      <c r="BW9" s="118"/>
      <c r="BX9" s="116"/>
      <c r="BY9" s="117"/>
      <c r="BZ9" s="200"/>
      <c r="CA9" s="116"/>
      <c r="CB9" s="117"/>
      <c r="CC9" s="118"/>
      <c r="CD9" s="116"/>
      <c r="CE9" s="117"/>
      <c r="CF9" s="118"/>
      <c r="CG9" s="116"/>
      <c r="CH9" s="117"/>
      <c r="CI9" s="118"/>
      <c r="CJ9" s="116"/>
      <c r="CK9" s="117"/>
      <c r="CL9" s="118"/>
      <c r="CM9" s="116"/>
      <c r="CN9" s="117"/>
      <c r="CO9" s="200"/>
    </row>
    <row r="10" spans="1:93" s="90" customFormat="1" ht="15" x14ac:dyDescent="0.2">
      <c r="A10" s="122" t="s">
        <v>32</v>
      </c>
      <c r="B10" s="123" t="s">
        <v>101</v>
      </c>
      <c r="C10" s="124" t="s">
        <v>100</v>
      </c>
      <c r="D10" s="125"/>
      <c r="E10" s="126"/>
      <c r="F10" s="127"/>
      <c r="G10" s="125"/>
      <c r="H10" s="126"/>
      <c r="I10" s="127"/>
      <c r="J10" s="128"/>
      <c r="K10" s="129"/>
      <c r="L10" s="130"/>
      <c r="M10" s="125"/>
      <c r="N10" s="126"/>
      <c r="O10" s="127"/>
      <c r="P10" s="125"/>
      <c r="Q10" s="126"/>
      <c r="R10" s="201"/>
      <c r="S10" s="125"/>
      <c r="T10" s="126"/>
      <c r="U10" s="127"/>
      <c r="V10" s="125"/>
      <c r="W10" s="126"/>
      <c r="X10" s="127"/>
      <c r="Y10" s="125"/>
      <c r="Z10" s="126"/>
      <c r="AA10" s="127"/>
      <c r="AB10" s="125"/>
      <c r="AC10" s="126"/>
      <c r="AD10" s="201"/>
      <c r="AE10" s="125"/>
      <c r="AF10" s="126"/>
      <c r="AG10" s="201"/>
      <c r="AH10" s="125">
        <v>10234.743</v>
      </c>
      <c r="AI10" s="126">
        <v>9648.9239999999991</v>
      </c>
      <c r="AJ10" s="127">
        <v>19883.667000000001</v>
      </c>
      <c r="AK10" s="125">
        <v>10234.743</v>
      </c>
      <c r="AL10" s="126">
        <v>9648.9239999999991</v>
      </c>
      <c r="AM10" s="127">
        <v>19883.667000000001</v>
      </c>
      <c r="AN10" s="125">
        <v>9855.4840000000004</v>
      </c>
      <c r="AO10" s="126">
        <v>9291.3729999999996</v>
      </c>
      <c r="AP10" s="127">
        <v>19146.857</v>
      </c>
      <c r="AQ10" s="125">
        <v>9369.9950000000008</v>
      </c>
      <c r="AR10" s="126">
        <v>8833.6720000000005</v>
      </c>
      <c r="AS10" s="201">
        <v>18203.667000000001</v>
      </c>
      <c r="AT10" s="116">
        <v>8964.2150000000001</v>
      </c>
      <c r="AU10" s="117">
        <v>8451.1179999999986</v>
      </c>
      <c r="AV10" s="200">
        <v>17415.332999999999</v>
      </c>
      <c r="AW10" s="125">
        <v>16547.578000000001</v>
      </c>
      <c r="AX10" s="126">
        <v>16186.472</v>
      </c>
      <c r="AY10" s="127">
        <v>32734.050000000003</v>
      </c>
      <c r="AZ10" s="125">
        <v>16547.578000000001</v>
      </c>
      <c r="BA10" s="126">
        <v>16186.472</v>
      </c>
      <c r="BB10" s="127">
        <v>32734.050000000003</v>
      </c>
      <c r="BC10" s="125">
        <v>15629.606</v>
      </c>
      <c r="BD10" s="126">
        <v>15288.532999999999</v>
      </c>
      <c r="BE10" s="127">
        <v>30918.138999999996</v>
      </c>
      <c r="BF10" s="125">
        <v>14992.843000000001</v>
      </c>
      <c r="BG10" s="126">
        <v>14665.665999999997</v>
      </c>
      <c r="BH10" s="201">
        <v>29658.508999999998</v>
      </c>
      <c r="BI10" s="125">
        <v>13831.876</v>
      </c>
      <c r="BJ10" s="126">
        <v>13530.032999999999</v>
      </c>
      <c r="BK10" s="201">
        <v>27361.909</v>
      </c>
      <c r="BL10" s="125">
        <v>13828.864</v>
      </c>
      <c r="BM10" s="126">
        <v>13109.485000000001</v>
      </c>
      <c r="BN10" s="127">
        <v>26938.349000000002</v>
      </c>
      <c r="BO10" s="125">
        <v>13077.073</v>
      </c>
      <c r="BP10" s="126">
        <v>11728.798000000001</v>
      </c>
      <c r="BQ10" s="127">
        <v>24805.870999999999</v>
      </c>
      <c r="BR10" s="125">
        <v>12094.404</v>
      </c>
      <c r="BS10" s="126">
        <v>10847.444</v>
      </c>
      <c r="BT10" s="127">
        <v>22941.848000000002</v>
      </c>
      <c r="BU10" s="125">
        <v>11222.606</v>
      </c>
      <c r="BV10" s="126">
        <v>10065.530999999999</v>
      </c>
      <c r="BW10" s="127">
        <v>21288.136999999999</v>
      </c>
      <c r="BX10" s="125">
        <v>10499.457</v>
      </c>
      <c r="BY10" s="126">
        <v>9416.9410000000007</v>
      </c>
      <c r="BZ10" s="201">
        <v>19916.398000000001</v>
      </c>
      <c r="CA10" s="125">
        <v>13752.547</v>
      </c>
      <c r="CB10" s="126">
        <v>13980.490999999998</v>
      </c>
      <c r="CC10" s="127">
        <v>27733.038</v>
      </c>
      <c r="CD10" s="125">
        <v>13752.547</v>
      </c>
      <c r="CE10" s="126">
        <v>13980.490999999998</v>
      </c>
      <c r="CF10" s="127">
        <v>27733.038</v>
      </c>
      <c r="CG10" s="125">
        <v>13484.563</v>
      </c>
      <c r="CH10" s="126">
        <v>13708.066000000001</v>
      </c>
      <c r="CI10" s="127">
        <v>27192.629000000001</v>
      </c>
      <c r="CJ10" s="125">
        <v>13020.335999999999</v>
      </c>
      <c r="CK10" s="126">
        <v>13236.144</v>
      </c>
      <c r="CL10" s="127">
        <v>26256.48</v>
      </c>
      <c r="CM10" s="125">
        <v>12559.642</v>
      </c>
      <c r="CN10" s="126">
        <v>12767.813999999998</v>
      </c>
      <c r="CO10" s="201">
        <v>25327.455999999998</v>
      </c>
    </row>
    <row r="11" spans="1:93" s="90" customFormat="1" ht="35.25" customHeight="1" x14ac:dyDescent="0.2">
      <c r="A11" s="131" t="s">
        <v>12</v>
      </c>
      <c r="B11" s="132" t="s">
        <v>102</v>
      </c>
      <c r="C11" s="124" t="s">
        <v>100</v>
      </c>
      <c r="D11" s="133">
        <v>598816</v>
      </c>
      <c r="E11" s="134">
        <v>588584</v>
      </c>
      <c r="F11" s="135">
        <v>1187400</v>
      </c>
      <c r="G11" s="133">
        <v>598816</v>
      </c>
      <c r="H11" s="134">
        <v>588584</v>
      </c>
      <c r="I11" s="135">
        <v>1187400</v>
      </c>
      <c r="J11" s="133">
        <v>569868.68799999997</v>
      </c>
      <c r="K11" s="134">
        <v>560131.31203333323</v>
      </c>
      <c r="L11" s="135">
        <v>1130000</v>
      </c>
      <c r="M11" s="133">
        <v>544773.62100000004</v>
      </c>
      <c r="N11" s="134">
        <v>535465.04599999986</v>
      </c>
      <c r="O11" s="202">
        <v>1080238.6669999999</v>
      </c>
      <c r="P11" s="133">
        <v>536224.07799999998</v>
      </c>
      <c r="Q11" s="134">
        <v>527061.58899999992</v>
      </c>
      <c r="R11" s="202">
        <v>1063285.6669999999</v>
      </c>
      <c r="S11" s="133"/>
      <c r="T11" s="134"/>
      <c r="U11" s="135"/>
      <c r="V11" s="133"/>
      <c r="W11" s="134"/>
      <c r="X11" s="135"/>
      <c r="Y11" s="133"/>
      <c r="Z11" s="134"/>
      <c r="AA11" s="135"/>
      <c r="AB11" s="133"/>
      <c r="AC11" s="134"/>
      <c r="AD11" s="202"/>
      <c r="AE11" s="133"/>
      <c r="AF11" s="134"/>
      <c r="AG11" s="202"/>
      <c r="AH11" s="133"/>
      <c r="AI11" s="134"/>
      <c r="AJ11" s="135"/>
      <c r="AK11" s="133"/>
      <c r="AL11" s="134"/>
      <c r="AM11" s="135"/>
      <c r="AN11" s="133"/>
      <c r="AO11" s="134"/>
      <c r="AP11" s="135"/>
      <c r="AQ11" s="133"/>
      <c r="AR11" s="134"/>
      <c r="AS11" s="202"/>
      <c r="AT11" s="133"/>
      <c r="AU11" s="134"/>
      <c r="AV11" s="202"/>
      <c r="AW11" s="133"/>
      <c r="AX11" s="134"/>
      <c r="AY11" s="135"/>
      <c r="AZ11" s="133"/>
      <c r="BA11" s="134"/>
      <c r="BB11" s="135"/>
      <c r="BC11" s="133"/>
      <c r="BD11" s="134"/>
      <c r="BE11" s="135"/>
      <c r="BF11" s="133"/>
      <c r="BG11" s="134"/>
      <c r="BH11" s="202"/>
      <c r="BI11" s="133"/>
      <c r="BJ11" s="134"/>
      <c r="BK11" s="202"/>
      <c r="BL11" s="133"/>
      <c r="BM11" s="134"/>
      <c r="BN11" s="135"/>
      <c r="BO11" s="133"/>
      <c r="BP11" s="134"/>
      <c r="BQ11" s="135"/>
      <c r="BR11" s="133"/>
      <c r="BS11" s="134"/>
      <c r="BT11" s="135"/>
      <c r="BU11" s="133"/>
      <c r="BV11" s="134"/>
      <c r="BW11" s="135"/>
      <c r="BX11" s="133"/>
      <c r="BY11" s="134"/>
      <c r="BZ11" s="202"/>
      <c r="CA11" s="133"/>
      <c r="CB11" s="134"/>
      <c r="CC11" s="135"/>
      <c r="CD11" s="133"/>
      <c r="CE11" s="134"/>
      <c r="CF11" s="135"/>
      <c r="CG11" s="133"/>
      <c r="CH11" s="134"/>
      <c r="CI11" s="135"/>
      <c r="CJ11" s="133"/>
      <c r="CK11" s="134"/>
      <c r="CL11" s="135"/>
      <c r="CM11" s="133"/>
      <c r="CN11" s="134"/>
      <c r="CO11" s="202"/>
    </row>
    <row r="12" spans="1:93" s="90" customFormat="1" ht="18.75" customHeight="1" x14ac:dyDescent="0.2">
      <c r="A12" s="122" t="s">
        <v>21</v>
      </c>
      <c r="B12" s="136" t="s">
        <v>103</v>
      </c>
      <c r="C12" s="124" t="s">
        <v>100</v>
      </c>
      <c r="D12" s="125">
        <v>25544.81</v>
      </c>
      <c r="E12" s="126">
        <v>25968.204000000002</v>
      </c>
      <c r="F12" s="127">
        <v>51513.014000000003</v>
      </c>
      <c r="G12" s="125">
        <v>25544.81</v>
      </c>
      <c r="H12" s="126">
        <v>25968.204000000002</v>
      </c>
      <c r="I12" s="127">
        <v>51513.014000000003</v>
      </c>
      <c r="J12" s="125">
        <v>22756.339</v>
      </c>
      <c r="K12" s="126">
        <v>23133.516000000003</v>
      </c>
      <c r="L12" s="127">
        <v>45889.855000000003</v>
      </c>
      <c r="M12" s="125">
        <v>21763.458999999999</v>
      </c>
      <c r="N12" s="126">
        <v>22124.180000000004</v>
      </c>
      <c r="O12" s="201">
        <v>43887.639000000003</v>
      </c>
      <c r="P12" s="125">
        <v>21089.248</v>
      </c>
      <c r="Q12" s="126">
        <v>21438.794000000002</v>
      </c>
      <c r="R12" s="201">
        <v>42528.042000000001</v>
      </c>
      <c r="S12" s="125">
        <v>844.63599999999997</v>
      </c>
      <c r="T12" s="126">
        <v>858.63599999999997</v>
      </c>
      <c r="U12" s="127">
        <v>1703.2719999999999</v>
      </c>
      <c r="V12" s="125">
        <v>844.63599999999997</v>
      </c>
      <c r="W12" s="126">
        <v>858.63599999999997</v>
      </c>
      <c r="X12" s="127">
        <v>1703.2719999999999</v>
      </c>
      <c r="Y12" s="125">
        <v>895.12699999999995</v>
      </c>
      <c r="Z12" s="126">
        <v>909.96400000000006</v>
      </c>
      <c r="AA12" s="127">
        <v>1805.0909999999999</v>
      </c>
      <c r="AB12" s="125">
        <v>968.97</v>
      </c>
      <c r="AC12" s="126">
        <v>985.03</v>
      </c>
      <c r="AD12" s="201">
        <v>1954</v>
      </c>
      <c r="AE12" s="125">
        <v>988.80600000000004</v>
      </c>
      <c r="AF12" s="126">
        <v>1005.194</v>
      </c>
      <c r="AG12" s="201">
        <v>1994</v>
      </c>
      <c r="AH12" s="125">
        <v>98.846999999999994</v>
      </c>
      <c r="AI12" s="126">
        <v>100.486</v>
      </c>
      <c r="AJ12" s="127">
        <v>199.333</v>
      </c>
      <c r="AK12" s="125">
        <v>98.846999999999994</v>
      </c>
      <c r="AL12" s="126">
        <v>100.486</v>
      </c>
      <c r="AM12" s="127">
        <v>199.333</v>
      </c>
      <c r="AN12" s="125">
        <v>96.841999999999999</v>
      </c>
      <c r="AO12" s="126">
        <v>98.447999999999993</v>
      </c>
      <c r="AP12" s="127">
        <v>195.29</v>
      </c>
      <c r="AQ12" s="125">
        <v>89.418999999999997</v>
      </c>
      <c r="AR12" s="126">
        <v>90.902000000000001</v>
      </c>
      <c r="AS12" s="201">
        <v>180.321</v>
      </c>
      <c r="AT12" s="125">
        <v>86.153999999999996</v>
      </c>
      <c r="AU12" s="126">
        <v>87.582999999999998</v>
      </c>
      <c r="AV12" s="201">
        <v>173.73699999999999</v>
      </c>
      <c r="AW12" s="125">
        <v>160.72</v>
      </c>
      <c r="AX12" s="126">
        <v>163.38300000000001</v>
      </c>
      <c r="AY12" s="127">
        <v>324.10300000000001</v>
      </c>
      <c r="AZ12" s="125">
        <v>160.72</v>
      </c>
      <c r="BA12" s="126">
        <v>163.38300000000001</v>
      </c>
      <c r="BB12" s="127">
        <v>324.10300000000001</v>
      </c>
      <c r="BC12" s="125">
        <v>152.392</v>
      </c>
      <c r="BD12" s="126">
        <v>154.91800000000001</v>
      </c>
      <c r="BE12" s="127">
        <v>307.31</v>
      </c>
      <c r="BF12" s="125">
        <v>146.428</v>
      </c>
      <c r="BG12" s="126">
        <v>148.85500000000002</v>
      </c>
      <c r="BH12" s="201">
        <v>295.28300000000002</v>
      </c>
      <c r="BI12" s="125">
        <v>135.358</v>
      </c>
      <c r="BJ12" s="126">
        <v>137.601</v>
      </c>
      <c r="BK12" s="201">
        <v>272.959</v>
      </c>
      <c r="BL12" s="125">
        <v>130.15799999999999</v>
      </c>
      <c r="BM12" s="126">
        <v>131.58900000000003</v>
      </c>
      <c r="BN12" s="127">
        <v>261.74700000000001</v>
      </c>
      <c r="BO12" s="125">
        <v>128</v>
      </c>
      <c r="BP12" s="126">
        <v>114.64999999999999</v>
      </c>
      <c r="BQ12" s="127">
        <v>242.64999999999998</v>
      </c>
      <c r="BR12" s="125">
        <v>117.402</v>
      </c>
      <c r="BS12" s="126">
        <v>105.158</v>
      </c>
      <c r="BT12" s="127">
        <v>222.56</v>
      </c>
      <c r="BU12" s="125">
        <v>109.523</v>
      </c>
      <c r="BV12" s="126">
        <v>98.1</v>
      </c>
      <c r="BW12" s="127">
        <v>207.62299999999999</v>
      </c>
      <c r="BX12" s="125">
        <v>103.175</v>
      </c>
      <c r="BY12" s="126">
        <v>92.415000000000006</v>
      </c>
      <c r="BZ12" s="201">
        <v>195.59</v>
      </c>
      <c r="CA12" s="125">
        <v>127.57599999999999</v>
      </c>
      <c r="CB12" s="126">
        <v>129.691</v>
      </c>
      <c r="CC12" s="127">
        <v>257.267</v>
      </c>
      <c r="CD12" s="125">
        <v>127.57599999999999</v>
      </c>
      <c r="CE12" s="126">
        <v>129.691</v>
      </c>
      <c r="CF12" s="127">
        <v>257.267</v>
      </c>
      <c r="CG12" s="125">
        <v>110.79</v>
      </c>
      <c r="CH12" s="126">
        <v>112.627</v>
      </c>
      <c r="CI12" s="127">
        <v>223.417</v>
      </c>
      <c r="CJ12" s="125">
        <v>111.196</v>
      </c>
      <c r="CK12" s="126">
        <v>113.03999999999999</v>
      </c>
      <c r="CL12" s="127">
        <v>224.23599999999999</v>
      </c>
      <c r="CM12" s="125">
        <v>111.619</v>
      </c>
      <c r="CN12" s="126">
        <v>113.47</v>
      </c>
      <c r="CO12" s="201">
        <v>225.089</v>
      </c>
    </row>
    <row r="13" spans="1:93" s="91" customFormat="1" ht="28.5" x14ac:dyDescent="0.2">
      <c r="A13" s="131" t="s">
        <v>41</v>
      </c>
      <c r="B13" s="132" t="s">
        <v>104</v>
      </c>
      <c r="C13" s="137" t="s">
        <v>100</v>
      </c>
      <c r="D13" s="133">
        <v>573271.18999999994</v>
      </c>
      <c r="E13" s="134">
        <v>562615.79599999997</v>
      </c>
      <c r="F13" s="138">
        <v>1135886.986</v>
      </c>
      <c r="G13" s="133">
        <v>573271.18999999994</v>
      </c>
      <c r="H13" s="134">
        <v>562615.79599999997</v>
      </c>
      <c r="I13" s="138">
        <v>1135886.986</v>
      </c>
      <c r="J13" s="133">
        <v>547112.34899999993</v>
      </c>
      <c r="K13" s="134">
        <v>536997.79603333329</v>
      </c>
      <c r="L13" s="138">
        <v>1084110.145</v>
      </c>
      <c r="M13" s="133">
        <v>523010.16200000007</v>
      </c>
      <c r="N13" s="134">
        <v>513340.86599999986</v>
      </c>
      <c r="O13" s="203">
        <v>1036351.0279999999</v>
      </c>
      <c r="P13" s="133">
        <v>515134.82999999996</v>
      </c>
      <c r="Q13" s="134">
        <v>505622.79499999993</v>
      </c>
      <c r="R13" s="203">
        <v>1020757.6249999999</v>
      </c>
      <c r="S13" s="133">
        <v>19648.014999999999</v>
      </c>
      <c r="T13" s="134">
        <v>19973.671999999999</v>
      </c>
      <c r="U13" s="138">
        <v>39621.686999999998</v>
      </c>
      <c r="V13" s="133">
        <v>19648.014999999999</v>
      </c>
      <c r="W13" s="134">
        <v>19973.671999999999</v>
      </c>
      <c r="X13" s="138">
        <v>39621.686999999998</v>
      </c>
      <c r="Y13" s="133">
        <v>18583.095000000001</v>
      </c>
      <c r="Z13" s="134">
        <v>18891.101999999999</v>
      </c>
      <c r="AA13" s="138">
        <v>37474.197</v>
      </c>
      <c r="AB13" s="133">
        <v>16649.009999999998</v>
      </c>
      <c r="AC13" s="134">
        <v>16924.962000000003</v>
      </c>
      <c r="AD13" s="203">
        <v>33573.972000000002</v>
      </c>
      <c r="AE13" s="133">
        <v>15086.822</v>
      </c>
      <c r="AF13" s="134">
        <v>15336.882000000001</v>
      </c>
      <c r="AG13" s="203">
        <v>30423.704000000002</v>
      </c>
      <c r="AH13" s="133">
        <v>10135.896000000001</v>
      </c>
      <c r="AI13" s="134">
        <v>9548.4379999999983</v>
      </c>
      <c r="AJ13" s="138">
        <v>19684.334000000003</v>
      </c>
      <c r="AK13" s="133">
        <v>10135.896000000001</v>
      </c>
      <c r="AL13" s="134">
        <v>9548.4379999999983</v>
      </c>
      <c r="AM13" s="138">
        <v>19684.334000000003</v>
      </c>
      <c r="AN13" s="133">
        <v>9758.6419999999998</v>
      </c>
      <c r="AO13" s="134">
        <v>9192.9249999999993</v>
      </c>
      <c r="AP13" s="138">
        <v>18951.566999999999</v>
      </c>
      <c r="AQ13" s="133">
        <v>9280.5760000000009</v>
      </c>
      <c r="AR13" s="134">
        <v>8742.77</v>
      </c>
      <c r="AS13" s="203">
        <v>18023.346000000001</v>
      </c>
      <c r="AT13" s="133">
        <v>8878.0609999999997</v>
      </c>
      <c r="AU13" s="134">
        <v>8363.534999999998</v>
      </c>
      <c r="AV13" s="203">
        <v>17241.595999999998</v>
      </c>
      <c r="AW13" s="133">
        <v>16386.858</v>
      </c>
      <c r="AX13" s="134">
        <v>16023.089</v>
      </c>
      <c r="AY13" s="138">
        <v>32409.947000000004</v>
      </c>
      <c r="AZ13" s="133">
        <v>16386.858</v>
      </c>
      <c r="BA13" s="134">
        <v>16023.089</v>
      </c>
      <c r="BB13" s="138">
        <v>32409.947000000004</v>
      </c>
      <c r="BC13" s="133">
        <v>15477.214</v>
      </c>
      <c r="BD13" s="134">
        <v>15133.615</v>
      </c>
      <c r="BE13" s="138">
        <v>30610.828999999994</v>
      </c>
      <c r="BF13" s="133">
        <v>14846.415000000001</v>
      </c>
      <c r="BG13" s="134">
        <v>14516.810999999998</v>
      </c>
      <c r="BH13" s="203">
        <v>29363.225999999999</v>
      </c>
      <c r="BI13" s="133">
        <v>13696.518</v>
      </c>
      <c r="BJ13" s="134">
        <v>13392.431999999999</v>
      </c>
      <c r="BK13" s="203">
        <v>27088.95</v>
      </c>
      <c r="BL13" s="133">
        <v>13698.706</v>
      </c>
      <c r="BM13" s="134">
        <v>12977.896000000001</v>
      </c>
      <c r="BN13" s="138">
        <v>26676.602000000003</v>
      </c>
      <c r="BO13" s="133">
        <v>12949.073</v>
      </c>
      <c r="BP13" s="134">
        <v>11614.148000000001</v>
      </c>
      <c r="BQ13" s="138">
        <v>24563.220999999998</v>
      </c>
      <c r="BR13" s="133">
        <v>11977.002</v>
      </c>
      <c r="BS13" s="134">
        <v>10742.286</v>
      </c>
      <c r="BT13" s="138">
        <v>22719.288</v>
      </c>
      <c r="BU13" s="133">
        <v>11113.083000000001</v>
      </c>
      <c r="BV13" s="134">
        <v>9967.4309999999987</v>
      </c>
      <c r="BW13" s="138">
        <v>21080.513999999999</v>
      </c>
      <c r="BX13" s="133">
        <v>10396.282000000001</v>
      </c>
      <c r="BY13" s="134">
        <v>9324.5259999999998</v>
      </c>
      <c r="BZ13" s="203">
        <v>19720.808000000001</v>
      </c>
      <c r="CA13" s="133">
        <v>13624.971000000001</v>
      </c>
      <c r="CB13" s="134">
        <v>13850.799999999997</v>
      </c>
      <c r="CC13" s="138">
        <v>27475.771000000001</v>
      </c>
      <c r="CD13" s="133">
        <v>13624.971000000001</v>
      </c>
      <c r="CE13" s="134">
        <v>13850.799999999997</v>
      </c>
      <c r="CF13" s="138">
        <v>27475.771000000001</v>
      </c>
      <c r="CG13" s="133">
        <v>13373.772999999999</v>
      </c>
      <c r="CH13" s="134">
        <v>13595.439</v>
      </c>
      <c r="CI13" s="138">
        <v>26969.212</v>
      </c>
      <c r="CJ13" s="133">
        <v>12909.14</v>
      </c>
      <c r="CK13" s="134">
        <v>13123.103999999999</v>
      </c>
      <c r="CL13" s="138">
        <v>26032.243999999999</v>
      </c>
      <c r="CM13" s="133">
        <v>12448.022999999999</v>
      </c>
      <c r="CN13" s="134">
        <v>12654.343999999999</v>
      </c>
      <c r="CO13" s="203">
        <v>25102.366999999998</v>
      </c>
    </row>
    <row r="14" spans="1:93" s="90" customFormat="1" ht="15" x14ac:dyDescent="0.2">
      <c r="A14" s="122" t="s">
        <v>43</v>
      </c>
      <c r="B14" s="136" t="s">
        <v>105</v>
      </c>
      <c r="C14" s="124" t="s">
        <v>100</v>
      </c>
      <c r="D14" s="125">
        <v>37344.576000000001</v>
      </c>
      <c r="E14" s="126">
        <v>34395.309000000008</v>
      </c>
      <c r="F14" s="127">
        <v>71739.885000000009</v>
      </c>
      <c r="G14" s="125">
        <v>37344.576000000001</v>
      </c>
      <c r="H14" s="126">
        <v>34395.309000000008</v>
      </c>
      <c r="I14" s="127">
        <v>71739.885000000009</v>
      </c>
      <c r="J14" s="125">
        <v>35604.288</v>
      </c>
      <c r="K14" s="126">
        <v>32865.497000000003</v>
      </c>
      <c r="L14" s="127">
        <v>68469.785000000003</v>
      </c>
      <c r="M14" s="125">
        <v>34035.785000000003</v>
      </c>
      <c r="N14" s="126">
        <v>31417.648999999998</v>
      </c>
      <c r="O14" s="201">
        <v>65453.434000000001</v>
      </c>
      <c r="P14" s="125">
        <v>33523.667000000001</v>
      </c>
      <c r="Q14" s="126">
        <v>30944.924999999996</v>
      </c>
      <c r="R14" s="201">
        <v>64468.591999999997</v>
      </c>
      <c r="S14" s="125">
        <v>537.33900000000006</v>
      </c>
      <c r="T14" s="126">
        <v>546.245</v>
      </c>
      <c r="U14" s="127">
        <v>1083.5840000000001</v>
      </c>
      <c r="V14" s="125">
        <v>537.33900000000006</v>
      </c>
      <c r="W14" s="126">
        <v>546.245</v>
      </c>
      <c r="X14" s="127">
        <v>1083.5840000000001</v>
      </c>
      <c r="Y14" s="125">
        <v>508.21499999999997</v>
      </c>
      <c r="Z14" s="126">
        <v>516.63900000000012</v>
      </c>
      <c r="AA14" s="127">
        <v>1024.854</v>
      </c>
      <c r="AB14" s="125">
        <v>455.32100000000003</v>
      </c>
      <c r="AC14" s="126">
        <v>462.86900000000003</v>
      </c>
      <c r="AD14" s="201">
        <v>918.19</v>
      </c>
      <c r="AE14" s="125">
        <v>406.79500000000002</v>
      </c>
      <c r="AF14" s="126">
        <v>413.53799999999995</v>
      </c>
      <c r="AG14" s="201">
        <v>820.33299999999997</v>
      </c>
      <c r="AH14" s="125">
        <v>82.548000000000002</v>
      </c>
      <c r="AI14" s="126">
        <v>83.915999999999997</v>
      </c>
      <c r="AJ14" s="127">
        <v>166.464</v>
      </c>
      <c r="AK14" s="125">
        <v>82.548000000000002</v>
      </c>
      <c r="AL14" s="126">
        <v>83.915999999999997</v>
      </c>
      <c r="AM14" s="127">
        <v>166.464</v>
      </c>
      <c r="AN14" s="125">
        <v>79.474999999999994</v>
      </c>
      <c r="AO14" s="126">
        <v>80.792000000000002</v>
      </c>
      <c r="AP14" s="127">
        <v>160.267</v>
      </c>
      <c r="AQ14" s="125">
        <v>75.582999999999998</v>
      </c>
      <c r="AR14" s="126">
        <v>76.835000000000008</v>
      </c>
      <c r="AS14" s="201">
        <v>152.41800000000001</v>
      </c>
      <c r="AT14" s="125">
        <v>69.691000000000003</v>
      </c>
      <c r="AU14" s="126">
        <v>70.846000000000004</v>
      </c>
      <c r="AV14" s="201">
        <v>140.53700000000001</v>
      </c>
      <c r="AW14" s="125">
        <v>302.012</v>
      </c>
      <c r="AX14" s="126">
        <v>307.017</v>
      </c>
      <c r="AY14" s="127">
        <v>609.029</v>
      </c>
      <c r="AZ14" s="125">
        <v>302.012</v>
      </c>
      <c r="BA14" s="126">
        <v>307.017</v>
      </c>
      <c r="BB14" s="127">
        <v>609.029</v>
      </c>
      <c r="BC14" s="125">
        <v>285.24700000000001</v>
      </c>
      <c r="BD14" s="126">
        <v>289.97399999999999</v>
      </c>
      <c r="BE14" s="127">
        <v>575.221</v>
      </c>
      <c r="BF14" s="125">
        <v>273.62099999999998</v>
      </c>
      <c r="BG14" s="126">
        <v>278.15600000000006</v>
      </c>
      <c r="BH14" s="201">
        <v>551.77700000000004</v>
      </c>
      <c r="BI14" s="125">
        <v>254.56200000000001</v>
      </c>
      <c r="BJ14" s="126">
        <v>258.78099999999995</v>
      </c>
      <c r="BK14" s="201">
        <v>513.34299999999996</v>
      </c>
      <c r="BL14" s="125">
        <v>192.35</v>
      </c>
      <c r="BM14" s="126">
        <v>194.46299999999999</v>
      </c>
      <c r="BN14" s="127">
        <v>386.81299999999999</v>
      </c>
      <c r="BO14" s="125">
        <v>187.875</v>
      </c>
      <c r="BP14" s="126">
        <v>168.292</v>
      </c>
      <c r="BQ14" s="127">
        <v>356.16700000000003</v>
      </c>
      <c r="BR14" s="125">
        <v>173.77099999999999</v>
      </c>
      <c r="BS14" s="126">
        <v>155.65899999999999</v>
      </c>
      <c r="BT14" s="127">
        <v>329.43</v>
      </c>
      <c r="BU14" s="125">
        <v>161.23699999999999</v>
      </c>
      <c r="BV14" s="126">
        <v>144.43199999999999</v>
      </c>
      <c r="BW14" s="127">
        <v>305.66899999999998</v>
      </c>
      <c r="BX14" s="125">
        <v>152.464</v>
      </c>
      <c r="BY14" s="126">
        <v>136.57299999999998</v>
      </c>
      <c r="BZ14" s="201">
        <v>289.03699999999998</v>
      </c>
      <c r="CA14" s="125">
        <v>327.435</v>
      </c>
      <c r="CB14" s="126">
        <v>332.863</v>
      </c>
      <c r="CC14" s="127">
        <v>660.298</v>
      </c>
      <c r="CD14" s="125">
        <v>327.435</v>
      </c>
      <c r="CE14" s="126">
        <v>332.863</v>
      </c>
      <c r="CF14" s="127">
        <v>660.298</v>
      </c>
      <c r="CG14" s="125">
        <v>321.39800000000002</v>
      </c>
      <c r="CH14" s="126">
        <v>326.726</v>
      </c>
      <c r="CI14" s="127">
        <v>648.12400000000002</v>
      </c>
      <c r="CJ14" s="125">
        <v>310.23200000000003</v>
      </c>
      <c r="CK14" s="126">
        <v>315.37499999999994</v>
      </c>
      <c r="CL14" s="127">
        <v>625.60699999999997</v>
      </c>
      <c r="CM14" s="125">
        <v>298.75200000000001</v>
      </c>
      <c r="CN14" s="126">
        <v>303.70499999999998</v>
      </c>
      <c r="CO14" s="201">
        <v>602.45699999999999</v>
      </c>
    </row>
    <row r="15" spans="1:93" s="90" customFormat="1" ht="18" customHeight="1" x14ac:dyDescent="0.2">
      <c r="A15" s="139" t="s">
        <v>106</v>
      </c>
      <c r="B15" s="140" t="s">
        <v>107</v>
      </c>
      <c r="C15" s="141" t="s">
        <v>100</v>
      </c>
      <c r="D15" s="142">
        <v>37344.576000000001</v>
      </c>
      <c r="E15" s="143">
        <v>34395.309000000008</v>
      </c>
      <c r="F15" s="127">
        <v>71739.885000000009</v>
      </c>
      <c r="G15" s="142">
        <v>37344.576000000001</v>
      </c>
      <c r="H15" s="143">
        <v>34395.309000000008</v>
      </c>
      <c r="I15" s="127">
        <v>71739.885000000009</v>
      </c>
      <c r="J15" s="142">
        <v>35604.288</v>
      </c>
      <c r="K15" s="143">
        <v>32865.497000000003</v>
      </c>
      <c r="L15" s="127">
        <v>68469.785000000003</v>
      </c>
      <c r="M15" s="142">
        <v>34035.785000000003</v>
      </c>
      <c r="N15" s="143">
        <v>31417.648999999998</v>
      </c>
      <c r="O15" s="201">
        <v>65453.434000000001</v>
      </c>
      <c r="P15" s="142">
        <v>33523.667000000001</v>
      </c>
      <c r="Q15" s="143">
        <v>30944.924999999996</v>
      </c>
      <c r="R15" s="201">
        <v>64468.591999999997</v>
      </c>
      <c r="S15" s="142">
        <v>537.33900000000006</v>
      </c>
      <c r="T15" s="143">
        <v>546.245</v>
      </c>
      <c r="U15" s="127">
        <v>1083.5840000000001</v>
      </c>
      <c r="V15" s="142">
        <v>537.33900000000006</v>
      </c>
      <c r="W15" s="143">
        <v>546.245</v>
      </c>
      <c r="X15" s="127">
        <v>1083.5840000000001</v>
      </c>
      <c r="Y15" s="142">
        <v>508.21499999999997</v>
      </c>
      <c r="Z15" s="143">
        <v>516.63900000000012</v>
      </c>
      <c r="AA15" s="127">
        <v>1024.854</v>
      </c>
      <c r="AB15" s="142">
        <v>455.32100000000003</v>
      </c>
      <c r="AC15" s="143">
        <v>462.86900000000003</v>
      </c>
      <c r="AD15" s="201">
        <v>918.19</v>
      </c>
      <c r="AE15" s="142">
        <v>406.79500000000002</v>
      </c>
      <c r="AF15" s="143">
        <v>413.53799999999995</v>
      </c>
      <c r="AG15" s="201">
        <v>820.33299999999997</v>
      </c>
      <c r="AH15" s="142">
        <v>82.548000000000002</v>
      </c>
      <c r="AI15" s="143">
        <v>83.915999999999997</v>
      </c>
      <c r="AJ15" s="127">
        <v>166.464</v>
      </c>
      <c r="AK15" s="142">
        <v>82.548000000000002</v>
      </c>
      <c r="AL15" s="143">
        <v>83.915999999999997</v>
      </c>
      <c r="AM15" s="127">
        <v>166.464</v>
      </c>
      <c r="AN15" s="142">
        <v>79.474999999999994</v>
      </c>
      <c r="AO15" s="143">
        <v>80.792000000000002</v>
      </c>
      <c r="AP15" s="127">
        <v>160.267</v>
      </c>
      <c r="AQ15" s="142">
        <v>75.582999999999998</v>
      </c>
      <c r="AR15" s="143">
        <v>76.835000000000008</v>
      </c>
      <c r="AS15" s="201">
        <v>152.41800000000001</v>
      </c>
      <c r="AT15" s="142">
        <v>69.691000000000003</v>
      </c>
      <c r="AU15" s="143">
        <v>70.846000000000004</v>
      </c>
      <c r="AV15" s="201">
        <v>140.53700000000001</v>
      </c>
      <c r="AW15" s="142">
        <v>302.012</v>
      </c>
      <c r="AX15" s="143">
        <v>307.017</v>
      </c>
      <c r="AY15" s="127">
        <v>609.029</v>
      </c>
      <c r="AZ15" s="142">
        <v>302.012</v>
      </c>
      <c r="BA15" s="143">
        <v>307.017</v>
      </c>
      <c r="BB15" s="127">
        <v>609.029</v>
      </c>
      <c r="BC15" s="142">
        <v>285.24700000000001</v>
      </c>
      <c r="BD15" s="143">
        <v>289.97399999999999</v>
      </c>
      <c r="BE15" s="127">
        <v>575.221</v>
      </c>
      <c r="BF15" s="142">
        <v>273.62099999999998</v>
      </c>
      <c r="BG15" s="143">
        <v>278.15600000000006</v>
      </c>
      <c r="BH15" s="201">
        <v>551.77700000000004</v>
      </c>
      <c r="BI15" s="142">
        <v>254.56200000000001</v>
      </c>
      <c r="BJ15" s="143">
        <v>258.78099999999995</v>
      </c>
      <c r="BK15" s="201">
        <v>513.34299999999996</v>
      </c>
      <c r="BL15" s="142">
        <v>192.35</v>
      </c>
      <c r="BM15" s="143">
        <v>194.46299999999999</v>
      </c>
      <c r="BN15" s="127">
        <v>386.81299999999999</v>
      </c>
      <c r="BO15" s="142">
        <v>187.875</v>
      </c>
      <c r="BP15" s="143">
        <v>168.292</v>
      </c>
      <c r="BQ15" s="127">
        <v>356.16700000000003</v>
      </c>
      <c r="BR15" s="142">
        <v>173.77099999999999</v>
      </c>
      <c r="BS15" s="143">
        <v>155.65899999999999</v>
      </c>
      <c r="BT15" s="127">
        <v>329.43</v>
      </c>
      <c r="BU15" s="125">
        <v>161.23699999999999</v>
      </c>
      <c r="BV15" s="126">
        <v>144.43199999999999</v>
      </c>
      <c r="BW15" s="127">
        <v>305.66899999999998</v>
      </c>
      <c r="BX15" s="142">
        <v>152.464</v>
      </c>
      <c r="BY15" s="143">
        <v>136.57299999999998</v>
      </c>
      <c r="BZ15" s="201">
        <v>289.03699999999998</v>
      </c>
      <c r="CA15" s="125">
        <v>327.435</v>
      </c>
      <c r="CB15" s="126">
        <v>332.863</v>
      </c>
      <c r="CC15" s="127">
        <v>660.298</v>
      </c>
      <c r="CD15" s="125">
        <v>327.435</v>
      </c>
      <c r="CE15" s="126">
        <v>332.863</v>
      </c>
      <c r="CF15" s="127">
        <v>660.298</v>
      </c>
      <c r="CG15" s="125">
        <v>321.39800000000002</v>
      </c>
      <c r="CH15" s="126">
        <v>326.726</v>
      </c>
      <c r="CI15" s="127">
        <v>648.12400000000002</v>
      </c>
      <c r="CJ15" s="125">
        <v>310.23200000000003</v>
      </c>
      <c r="CK15" s="126">
        <v>315.37499999999994</v>
      </c>
      <c r="CL15" s="127">
        <v>625.60699999999997</v>
      </c>
      <c r="CM15" s="125">
        <v>298.75200000000001</v>
      </c>
      <c r="CN15" s="126">
        <v>303.70499999999998</v>
      </c>
      <c r="CO15" s="201">
        <v>602.45699999999999</v>
      </c>
    </row>
    <row r="16" spans="1:93" s="90" customFormat="1" ht="18" customHeight="1" x14ac:dyDescent="0.2">
      <c r="A16" s="122" t="s">
        <v>108</v>
      </c>
      <c r="B16" s="140" t="s">
        <v>109</v>
      </c>
      <c r="C16" s="124" t="s">
        <v>100</v>
      </c>
      <c r="D16" s="125"/>
      <c r="E16" s="126"/>
      <c r="F16" s="127"/>
      <c r="G16" s="125"/>
      <c r="H16" s="126"/>
      <c r="I16" s="127"/>
      <c r="J16" s="125"/>
      <c r="K16" s="126"/>
      <c r="L16" s="127"/>
      <c r="M16" s="125"/>
      <c r="N16" s="126"/>
      <c r="O16" s="201"/>
      <c r="P16" s="125"/>
      <c r="Q16" s="126"/>
      <c r="R16" s="201"/>
      <c r="S16" s="125"/>
      <c r="T16" s="126"/>
      <c r="U16" s="127"/>
      <c r="V16" s="125"/>
      <c r="W16" s="126"/>
      <c r="X16" s="127"/>
      <c r="Y16" s="125"/>
      <c r="Z16" s="126"/>
      <c r="AA16" s="127"/>
      <c r="AB16" s="125"/>
      <c r="AC16" s="126"/>
      <c r="AD16" s="201"/>
      <c r="AE16" s="125"/>
      <c r="AF16" s="126"/>
      <c r="AG16" s="201"/>
      <c r="AH16" s="125"/>
      <c r="AI16" s="126"/>
      <c r="AJ16" s="127"/>
      <c r="AK16" s="125"/>
      <c r="AL16" s="126"/>
      <c r="AM16" s="127"/>
      <c r="AN16" s="125"/>
      <c r="AO16" s="126"/>
      <c r="AP16" s="127"/>
      <c r="AQ16" s="125"/>
      <c r="AR16" s="126"/>
      <c r="AS16" s="201"/>
      <c r="AT16" s="125"/>
      <c r="AU16" s="126"/>
      <c r="AV16" s="201"/>
      <c r="AW16" s="125"/>
      <c r="AX16" s="126"/>
      <c r="AY16" s="127"/>
      <c r="AZ16" s="125"/>
      <c r="BA16" s="126"/>
      <c r="BB16" s="127"/>
      <c r="BC16" s="125"/>
      <c r="BD16" s="126"/>
      <c r="BE16" s="127"/>
      <c r="BF16" s="125"/>
      <c r="BG16" s="126"/>
      <c r="BH16" s="201"/>
      <c r="BI16" s="125"/>
      <c r="BJ16" s="126"/>
      <c r="BK16" s="201"/>
      <c r="BL16" s="125"/>
      <c r="BM16" s="126"/>
      <c r="BN16" s="127"/>
      <c r="BO16" s="125"/>
      <c r="BP16" s="126"/>
      <c r="BQ16" s="127"/>
      <c r="BR16" s="125"/>
      <c r="BS16" s="126"/>
      <c r="BT16" s="127"/>
      <c r="BU16" s="125"/>
      <c r="BV16" s="126"/>
      <c r="BW16" s="127"/>
      <c r="BX16" s="125"/>
      <c r="BY16" s="126"/>
      <c r="BZ16" s="201"/>
      <c r="CA16" s="125"/>
      <c r="CB16" s="126"/>
      <c r="CC16" s="127"/>
      <c r="CD16" s="125"/>
      <c r="CE16" s="126"/>
      <c r="CF16" s="127"/>
      <c r="CG16" s="125"/>
      <c r="CH16" s="126"/>
      <c r="CI16" s="127"/>
      <c r="CJ16" s="125"/>
      <c r="CK16" s="126"/>
      <c r="CL16" s="127"/>
      <c r="CM16" s="125"/>
      <c r="CN16" s="126"/>
      <c r="CO16" s="201"/>
    </row>
    <row r="17" spans="1:93" s="91" customFormat="1" ht="18" customHeight="1" x14ac:dyDescent="0.2">
      <c r="A17" s="131" t="s">
        <v>45</v>
      </c>
      <c r="B17" s="144" t="s">
        <v>110</v>
      </c>
      <c r="C17" s="145" t="s">
        <v>100</v>
      </c>
      <c r="D17" s="146">
        <v>535926.61399999994</v>
      </c>
      <c r="E17" s="147">
        <v>528220.48699999996</v>
      </c>
      <c r="F17" s="135">
        <v>1064147.101</v>
      </c>
      <c r="G17" s="146">
        <v>535926.61399999994</v>
      </c>
      <c r="H17" s="147">
        <v>528220.48699999996</v>
      </c>
      <c r="I17" s="135">
        <v>1064147.101</v>
      </c>
      <c r="J17" s="146">
        <v>511508.06099999993</v>
      </c>
      <c r="K17" s="147">
        <v>504132.29903333331</v>
      </c>
      <c r="L17" s="135">
        <v>1015640.36</v>
      </c>
      <c r="M17" s="146">
        <v>488974.37700000009</v>
      </c>
      <c r="N17" s="147">
        <v>481923.21699999989</v>
      </c>
      <c r="O17" s="202">
        <v>970897.59399999992</v>
      </c>
      <c r="P17" s="146">
        <v>481611.16299999994</v>
      </c>
      <c r="Q17" s="147">
        <v>474677.86999999994</v>
      </c>
      <c r="R17" s="202">
        <v>956289.03299999994</v>
      </c>
      <c r="S17" s="146">
        <v>19110.675999999999</v>
      </c>
      <c r="T17" s="147">
        <v>19427.427</v>
      </c>
      <c r="U17" s="135">
        <v>38538.102999999996</v>
      </c>
      <c r="V17" s="146">
        <v>19110.675999999999</v>
      </c>
      <c r="W17" s="147">
        <v>19427.427</v>
      </c>
      <c r="X17" s="135">
        <v>38538.102999999996</v>
      </c>
      <c r="Y17" s="146">
        <v>18074.88</v>
      </c>
      <c r="Z17" s="147">
        <v>18374.463</v>
      </c>
      <c r="AA17" s="135">
        <v>36449.343000000001</v>
      </c>
      <c r="AB17" s="146">
        <v>16193.688999999998</v>
      </c>
      <c r="AC17" s="147">
        <v>16462.093000000004</v>
      </c>
      <c r="AD17" s="202">
        <v>32655.782000000003</v>
      </c>
      <c r="AE17" s="146">
        <v>14680.027</v>
      </c>
      <c r="AF17" s="147">
        <v>14923.344000000001</v>
      </c>
      <c r="AG17" s="202">
        <v>29603.371000000003</v>
      </c>
      <c r="AH17" s="146">
        <v>10053.348</v>
      </c>
      <c r="AI17" s="147">
        <v>9464.521999999999</v>
      </c>
      <c r="AJ17" s="135">
        <v>19517.870000000003</v>
      </c>
      <c r="AK17" s="146">
        <v>10053.348</v>
      </c>
      <c r="AL17" s="147">
        <v>9464.521999999999</v>
      </c>
      <c r="AM17" s="135">
        <v>19517.870000000003</v>
      </c>
      <c r="AN17" s="146">
        <v>9679.1669999999995</v>
      </c>
      <c r="AO17" s="147">
        <v>9112.1329999999998</v>
      </c>
      <c r="AP17" s="135">
        <v>18791.3</v>
      </c>
      <c r="AQ17" s="146">
        <v>9204.9930000000004</v>
      </c>
      <c r="AR17" s="147">
        <v>8665.9350000000013</v>
      </c>
      <c r="AS17" s="202">
        <v>17870.928</v>
      </c>
      <c r="AT17" s="146">
        <v>8808.369999999999</v>
      </c>
      <c r="AU17" s="147">
        <v>8292.6889999999985</v>
      </c>
      <c r="AV17" s="202">
        <v>17101.058999999997</v>
      </c>
      <c r="AW17" s="146">
        <v>16084.846</v>
      </c>
      <c r="AX17" s="147">
        <v>15716.072</v>
      </c>
      <c r="AY17" s="135">
        <v>31800.918000000005</v>
      </c>
      <c r="AZ17" s="146">
        <v>16084.846</v>
      </c>
      <c r="BA17" s="147">
        <v>15716.072</v>
      </c>
      <c r="BB17" s="135">
        <v>31800.918000000005</v>
      </c>
      <c r="BC17" s="146">
        <v>15191.967000000001</v>
      </c>
      <c r="BD17" s="147">
        <v>14843.641</v>
      </c>
      <c r="BE17" s="135">
        <v>30035.607999999993</v>
      </c>
      <c r="BF17" s="146">
        <v>14572.794000000002</v>
      </c>
      <c r="BG17" s="147">
        <v>14238.654999999997</v>
      </c>
      <c r="BH17" s="202">
        <v>28811.449000000001</v>
      </c>
      <c r="BI17" s="146">
        <v>13441.956</v>
      </c>
      <c r="BJ17" s="147">
        <v>13133.650999999998</v>
      </c>
      <c r="BK17" s="202">
        <v>26575.607</v>
      </c>
      <c r="BL17" s="146">
        <v>13506.356</v>
      </c>
      <c r="BM17" s="147">
        <v>12783.433000000001</v>
      </c>
      <c r="BN17" s="135">
        <v>26289.789000000004</v>
      </c>
      <c r="BO17" s="146">
        <v>12761.198</v>
      </c>
      <c r="BP17" s="147">
        <v>11445.856000000002</v>
      </c>
      <c r="BQ17" s="135">
        <v>24207.053999999996</v>
      </c>
      <c r="BR17" s="146">
        <v>11803.231</v>
      </c>
      <c r="BS17" s="147">
        <v>10586.627</v>
      </c>
      <c r="BT17" s="135">
        <v>22389.858</v>
      </c>
      <c r="BU17" s="146">
        <v>10951.846000000001</v>
      </c>
      <c r="BV17" s="147">
        <v>9822.998999999998</v>
      </c>
      <c r="BW17" s="135">
        <v>20774.844999999998</v>
      </c>
      <c r="BX17" s="146">
        <v>10243.818000000001</v>
      </c>
      <c r="BY17" s="147">
        <v>9187.9529999999995</v>
      </c>
      <c r="BZ17" s="202">
        <v>19431.771000000001</v>
      </c>
      <c r="CA17" s="146">
        <v>13297.536000000002</v>
      </c>
      <c r="CB17" s="147">
        <v>13517.936999999998</v>
      </c>
      <c r="CC17" s="135">
        <v>26815.473000000002</v>
      </c>
      <c r="CD17" s="146">
        <v>13297.536000000002</v>
      </c>
      <c r="CE17" s="147">
        <v>13517.936999999998</v>
      </c>
      <c r="CF17" s="135">
        <v>26815.473000000002</v>
      </c>
      <c r="CG17" s="146">
        <v>13052.375</v>
      </c>
      <c r="CH17" s="147">
        <v>13268.713</v>
      </c>
      <c r="CI17" s="135">
        <v>26321.088</v>
      </c>
      <c r="CJ17" s="146">
        <v>12598.907999999999</v>
      </c>
      <c r="CK17" s="147">
        <v>12807.728999999999</v>
      </c>
      <c r="CL17" s="135">
        <v>25406.636999999999</v>
      </c>
      <c r="CM17" s="146">
        <v>12149.270999999999</v>
      </c>
      <c r="CN17" s="147">
        <v>12350.638999999999</v>
      </c>
      <c r="CO17" s="202">
        <v>24499.91</v>
      </c>
    </row>
    <row r="18" spans="1:93" s="90" customFormat="1" ht="18.75" customHeight="1" x14ac:dyDescent="0.2">
      <c r="A18" s="113" t="s">
        <v>46</v>
      </c>
      <c r="B18" s="136" t="s">
        <v>111</v>
      </c>
      <c r="C18" s="124" t="s">
        <v>100</v>
      </c>
      <c r="D18" s="125">
        <v>369199.76199999999</v>
      </c>
      <c r="E18" s="126">
        <v>358730.20800000004</v>
      </c>
      <c r="F18" s="118">
        <v>727929.97</v>
      </c>
      <c r="G18" s="125">
        <v>369199.76199999999</v>
      </c>
      <c r="H18" s="126">
        <v>358730.20800000004</v>
      </c>
      <c r="I18" s="118">
        <v>727929.97</v>
      </c>
      <c r="J18" s="125">
        <v>337076.402</v>
      </c>
      <c r="K18" s="126">
        <v>326732.64900000003</v>
      </c>
      <c r="L18" s="118">
        <v>663809.05099999998</v>
      </c>
      <c r="M18" s="125">
        <v>315728.37199999997</v>
      </c>
      <c r="N18" s="126">
        <v>306039.72100000002</v>
      </c>
      <c r="O18" s="200">
        <v>621768.09299999999</v>
      </c>
      <c r="P18" s="125">
        <v>311101.13900000002</v>
      </c>
      <c r="Q18" s="126">
        <v>301554.4819999999</v>
      </c>
      <c r="R18" s="200">
        <v>612655.62099999993</v>
      </c>
      <c r="S18" s="125">
        <v>1859.549</v>
      </c>
      <c r="T18" s="126">
        <v>1890.37</v>
      </c>
      <c r="U18" s="118">
        <v>3749.9189999999999</v>
      </c>
      <c r="V18" s="125">
        <v>1859.549</v>
      </c>
      <c r="W18" s="126">
        <v>1890.37</v>
      </c>
      <c r="X18" s="118">
        <v>3749.9189999999999</v>
      </c>
      <c r="Y18" s="125">
        <v>1574.1780000000001</v>
      </c>
      <c r="Z18" s="126">
        <v>1600.2699999999998</v>
      </c>
      <c r="AA18" s="118">
        <v>3174.4479999999999</v>
      </c>
      <c r="AB18" s="125">
        <v>1272.951</v>
      </c>
      <c r="AC18" s="126">
        <v>1294.0509999999999</v>
      </c>
      <c r="AD18" s="200">
        <v>2567.002</v>
      </c>
      <c r="AE18" s="125">
        <v>1090.0039999999999</v>
      </c>
      <c r="AF18" s="126">
        <v>1108.0709999999999</v>
      </c>
      <c r="AG18" s="200">
        <v>2198.0749999999998</v>
      </c>
      <c r="AH18" s="125">
        <v>4372.4449999999997</v>
      </c>
      <c r="AI18" s="126">
        <v>3689.4610000000002</v>
      </c>
      <c r="AJ18" s="118">
        <v>8061.9059999999999</v>
      </c>
      <c r="AK18" s="125">
        <v>4372.4449999999997</v>
      </c>
      <c r="AL18" s="126">
        <v>3689.4610000000002</v>
      </c>
      <c r="AM18" s="118">
        <v>8061.9059999999999</v>
      </c>
      <c r="AN18" s="125">
        <v>4156.2179999999998</v>
      </c>
      <c r="AO18" s="126">
        <v>3422.4350000000004</v>
      </c>
      <c r="AP18" s="118">
        <v>7578.6530000000002</v>
      </c>
      <c r="AQ18" s="125">
        <v>3913.8580000000002</v>
      </c>
      <c r="AR18" s="126">
        <v>3222.8629999999998</v>
      </c>
      <c r="AS18" s="200">
        <v>7136.7209999999995</v>
      </c>
      <c r="AT18" s="125">
        <v>3710.4140000000002</v>
      </c>
      <c r="AU18" s="126">
        <v>3055.3380000000002</v>
      </c>
      <c r="AV18" s="200">
        <v>6765.7520000000004</v>
      </c>
      <c r="AW18" s="125">
        <v>5127.6970000000001</v>
      </c>
      <c r="AX18" s="126">
        <v>4579.33</v>
      </c>
      <c r="AY18" s="118">
        <v>9707.027</v>
      </c>
      <c r="AZ18" s="125">
        <v>5127.6970000000001</v>
      </c>
      <c r="BA18" s="126">
        <v>4579.33</v>
      </c>
      <c r="BB18" s="118">
        <v>9707.027</v>
      </c>
      <c r="BC18" s="125">
        <v>4551.1779999999999</v>
      </c>
      <c r="BD18" s="126">
        <v>4037.7179999999998</v>
      </c>
      <c r="BE18" s="118">
        <v>8588.8960000000006</v>
      </c>
      <c r="BF18" s="125">
        <v>4319.8540000000003</v>
      </c>
      <c r="BG18" s="126">
        <v>3832.4919999999997</v>
      </c>
      <c r="BH18" s="200">
        <v>8152.3459999999995</v>
      </c>
      <c r="BI18" s="125">
        <v>3972.5859999999998</v>
      </c>
      <c r="BJ18" s="126">
        <v>3524.4029999999998</v>
      </c>
      <c r="BK18" s="200">
        <v>7496.9889999999996</v>
      </c>
      <c r="BL18" s="125">
        <v>5542.0409999999993</v>
      </c>
      <c r="BM18" s="126">
        <v>4731.5960000000005</v>
      </c>
      <c r="BN18" s="118">
        <v>10273.637000000001</v>
      </c>
      <c r="BO18" s="125">
        <v>4870.4260000000004</v>
      </c>
      <c r="BP18" s="126">
        <v>4244.4350000000004</v>
      </c>
      <c r="BQ18" s="118">
        <v>9114.8610000000008</v>
      </c>
      <c r="BR18" s="125">
        <v>4277.5859999999993</v>
      </c>
      <c r="BS18" s="126">
        <v>3727.7919999999999</v>
      </c>
      <c r="BT18" s="118">
        <v>8005.3779999999997</v>
      </c>
      <c r="BU18" s="125">
        <v>3647.1219999999998</v>
      </c>
      <c r="BV18" s="126">
        <v>3178.3610000000003</v>
      </c>
      <c r="BW18" s="118">
        <v>6825.4830000000002</v>
      </c>
      <c r="BX18" s="125">
        <v>3109.5920000000001</v>
      </c>
      <c r="BY18" s="126">
        <v>2709.9190000000003</v>
      </c>
      <c r="BZ18" s="200">
        <v>5819.5110000000004</v>
      </c>
      <c r="CA18" s="125">
        <v>958.03899999999999</v>
      </c>
      <c r="CB18" s="126">
        <v>973.91800000000001</v>
      </c>
      <c r="CC18" s="118">
        <v>1931.9569999999999</v>
      </c>
      <c r="CD18" s="125">
        <v>958.03899999999999</v>
      </c>
      <c r="CE18" s="126">
        <v>973.91800000000001</v>
      </c>
      <c r="CF18" s="118">
        <v>1931.9569999999999</v>
      </c>
      <c r="CG18" s="125">
        <v>904.66</v>
      </c>
      <c r="CH18" s="126">
        <v>919.654</v>
      </c>
      <c r="CI18" s="118">
        <v>1824.3140000000001</v>
      </c>
      <c r="CJ18" s="125">
        <v>901.399</v>
      </c>
      <c r="CK18" s="126">
        <v>916.33999999999992</v>
      </c>
      <c r="CL18" s="118">
        <v>1817.739</v>
      </c>
      <c r="CM18" s="125">
        <v>894.31600000000003</v>
      </c>
      <c r="CN18" s="126">
        <v>909.1389999999999</v>
      </c>
      <c r="CO18" s="200">
        <v>1803.4549999999999</v>
      </c>
    </row>
    <row r="19" spans="1:93" s="90" customFormat="1" ht="18" customHeight="1" x14ac:dyDescent="0.2">
      <c r="A19" s="122" t="s">
        <v>112</v>
      </c>
      <c r="B19" s="261" t="s">
        <v>113</v>
      </c>
      <c r="C19" s="141" t="s">
        <v>100</v>
      </c>
      <c r="D19" s="142">
        <v>228846.98300000001</v>
      </c>
      <c r="E19" s="143">
        <v>216067.47600000005</v>
      </c>
      <c r="F19" s="127">
        <v>444914.45900000003</v>
      </c>
      <c r="G19" s="142">
        <v>228846.98300000001</v>
      </c>
      <c r="H19" s="143">
        <v>216067.47600000005</v>
      </c>
      <c r="I19" s="127">
        <v>444914.45900000003</v>
      </c>
      <c r="J19" s="142">
        <v>200215.25700000001</v>
      </c>
      <c r="K19" s="143">
        <v>189034.63200000001</v>
      </c>
      <c r="L19" s="127">
        <v>389249.88900000002</v>
      </c>
      <c r="M19" s="142">
        <v>187535.04199999999</v>
      </c>
      <c r="N19" s="143">
        <v>177062.519</v>
      </c>
      <c r="O19" s="201">
        <v>364597.56099999999</v>
      </c>
      <c r="P19" s="142"/>
      <c r="Q19" s="143"/>
      <c r="R19" s="201">
        <v>364597.56099999999</v>
      </c>
      <c r="S19" s="142"/>
      <c r="T19" s="143"/>
      <c r="U19" s="127"/>
      <c r="V19" s="142"/>
      <c r="W19" s="143"/>
      <c r="X19" s="127"/>
      <c r="Y19" s="142"/>
      <c r="Z19" s="143"/>
      <c r="AA19" s="127"/>
      <c r="AB19" s="142"/>
      <c r="AC19" s="143"/>
      <c r="AD19" s="201"/>
      <c r="AE19" s="142"/>
      <c r="AF19" s="143"/>
      <c r="AG19" s="201"/>
      <c r="AH19" s="142">
        <v>3701.8609999999999</v>
      </c>
      <c r="AI19" s="143">
        <v>3007.7620000000002</v>
      </c>
      <c r="AJ19" s="127">
        <v>6709.6229999999996</v>
      </c>
      <c r="AK19" s="142">
        <v>3701.8609999999999</v>
      </c>
      <c r="AL19" s="143">
        <v>3007.7620000000002</v>
      </c>
      <c r="AM19" s="127">
        <v>6709.6229999999996</v>
      </c>
      <c r="AN19" s="142">
        <v>3701.8609999999999</v>
      </c>
      <c r="AO19" s="143">
        <v>3007.7620000000002</v>
      </c>
      <c r="AP19" s="127">
        <v>6709.6229999999996</v>
      </c>
      <c r="AQ19" s="142">
        <v>3485.9960000000001</v>
      </c>
      <c r="AR19" s="143">
        <v>2832.3710000000001</v>
      </c>
      <c r="AS19" s="201">
        <v>6318.3670000000002</v>
      </c>
      <c r="AT19" s="142"/>
      <c r="AU19" s="143"/>
      <c r="AV19" s="201">
        <v>5989.9359999999997</v>
      </c>
      <c r="AW19" s="142">
        <v>2933.7330000000002</v>
      </c>
      <c r="AX19" s="143">
        <v>2346.9849999999997</v>
      </c>
      <c r="AY19" s="127">
        <v>5280.7179999999998</v>
      </c>
      <c r="AZ19" s="142">
        <v>2933.7330000000002</v>
      </c>
      <c r="BA19" s="143">
        <v>2346.9849999999997</v>
      </c>
      <c r="BB19" s="127">
        <v>5280.7179999999998</v>
      </c>
      <c r="BC19" s="142">
        <v>2393.4859999999999</v>
      </c>
      <c r="BD19" s="143">
        <v>1914.788</v>
      </c>
      <c r="BE19" s="127">
        <v>4308.2740000000003</v>
      </c>
      <c r="BF19" s="142">
        <v>2271.8319999999999</v>
      </c>
      <c r="BG19" s="143">
        <v>1817.4639999999999</v>
      </c>
      <c r="BH19" s="201">
        <v>4089.2959999999998</v>
      </c>
      <c r="BI19" s="142"/>
      <c r="BJ19" s="143"/>
      <c r="BK19" s="201">
        <v>3760.5630000000001</v>
      </c>
      <c r="BL19" s="142">
        <v>4240.8119999999999</v>
      </c>
      <c r="BM19" s="143">
        <v>3414.6770000000006</v>
      </c>
      <c r="BN19" s="127">
        <v>7655.4890000000005</v>
      </c>
      <c r="BO19" s="142">
        <v>3935.4340000000002</v>
      </c>
      <c r="BP19" s="143">
        <v>2730.6559999999999</v>
      </c>
      <c r="BQ19" s="127">
        <v>6666.09</v>
      </c>
      <c r="BR19" s="142">
        <v>3456.4029999999998</v>
      </c>
      <c r="BS19" s="143">
        <v>2398.2739999999999</v>
      </c>
      <c r="BT19" s="127">
        <v>5854.6769999999997</v>
      </c>
      <c r="BU19" s="142">
        <v>2946.971</v>
      </c>
      <c r="BV19" s="143">
        <v>2044.7980000000002</v>
      </c>
      <c r="BW19" s="127">
        <v>4991.7690000000002</v>
      </c>
      <c r="BX19" s="142"/>
      <c r="BY19" s="143"/>
      <c r="BZ19" s="201">
        <v>4256.058</v>
      </c>
      <c r="CA19" s="142"/>
      <c r="CB19" s="143"/>
      <c r="CC19" s="127"/>
      <c r="CD19" s="142"/>
      <c r="CE19" s="143"/>
      <c r="CF19" s="127"/>
      <c r="CG19" s="142"/>
      <c r="CH19" s="143"/>
      <c r="CI19" s="127"/>
      <c r="CJ19" s="142"/>
      <c r="CK19" s="143"/>
      <c r="CL19" s="127"/>
      <c r="CM19" s="142"/>
      <c r="CN19" s="143"/>
      <c r="CO19" s="201"/>
    </row>
    <row r="20" spans="1:93" s="90" customFormat="1" ht="15" x14ac:dyDescent="0.2">
      <c r="A20" s="122" t="s">
        <v>114</v>
      </c>
      <c r="B20" s="140" t="s">
        <v>115</v>
      </c>
      <c r="C20" s="124" t="s">
        <v>100</v>
      </c>
      <c r="D20" s="125">
        <v>22036.192999999999</v>
      </c>
      <c r="E20" s="126">
        <v>18029.612999999998</v>
      </c>
      <c r="F20" s="118">
        <v>40065.805999999997</v>
      </c>
      <c r="G20" s="125">
        <v>22036.192999999999</v>
      </c>
      <c r="H20" s="126">
        <v>18029.612999999998</v>
      </c>
      <c r="I20" s="118">
        <v>40065.805999999997</v>
      </c>
      <c r="J20" s="125">
        <v>19279.179</v>
      </c>
      <c r="K20" s="126">
        <v>15773.874999999996</v>
      </c>
      <c r="L20" s="118">
        <v>35053.053999999996</v>
      </c>
      <c r="M20" s="125">
        <v>18058.171999999999</v>
      </c>
      <c r="N20" s="126">
        <v>14774.870000000003</v>
      </c>
      <c r="O20" s="201">
        <v>32833.042000000001</v>
      </c>
      <c r="P20" s="125"/>
      <c r="Q20" s="126"/>
      <c r="R20" s="200">
        <v>32833.042000000001</v>
      </c>
      <c r="S20" s="125">
        <v>1581.4110000000001</v>
      </c>
      <c r="T20" s="126">
        <v>1293.8820000000001</v>
      </c>
      <c r="U20" s="118">
        <v>2875.2930000000001</v>
      </c>
      <c r="V20" s="125">
        <v>1581.4110000000001</v>
      </c>
      <c r="W20" s="126">
        <v>1293.8820000000001</v>
      </c>
      <c r="X20" s="118">
        <v>2875.2930000000001</v>
      </c>
      <c r="Y20" s="125">
        <v>1338.7239999999999</v>
      </c>
      <c r="Z20" s="126">
        <v>1095.32</v>
      </c>
      <c r="AA20" s="118">
        <v>2434.0439999999999</v>
      </c>
      <c r="AB20" s="125">
        <v>1082.5530000000001</v>
      </c>
      <c r="AC20" s="126">
        <v>885.72499999999991</v>
      </c>
      <c r="AD20" s="200">
        <v>1968.278</v>
      </c>
      <c r="AE20" s="125"/>
      <c r="AF20" s="126"/>
      <c r="AG20" s="200">
        <v>1685.3989999999999</v>
      </c>
      <c r="AH20" s="125">
        <v>351.35500000000002</v>
      </c>
      <c r="AI20" s="126">
        <v>287.47199999999998</v>
      </c>
      <c r="AJ20" s="118">
        <v>638.827</v>
      </c>
      <c r="AK20" s="125">
        <v>351.35500000000002</v>
      </c>
      <c r="AL20" s="126">
        <v>287.47199999999998</v>
      </c>
      <c r="AM20" s="118">
        <v>638.827</v>
      </c>
      <c r="AN20" s="125">
        <v>351.35500000000002</v>
      </c>
      <c r="AO20" s="126">
        <v>287.47199999999998</v>
      </c>
      <c r="AP20" s="118">
        <v>638.827</v>
      </c>
      <c r="AQ20" s="125">
        <v>330.86599999999999</v>
      </c>
      <c r="AR20" s="126">
        <v>270.70900000000006</v>
      </c>
      <c r="AS20" s="200">
        <v>601.57500000000005</v>
      </c>
      <c r="AT20" s="125"/>
      <c r="AU20" s="126"/>
      <c r="AV20" s="200">
        <v>570.30499999999995</v>
      </c>
      <c r="AW20" s="125">
        <v>2076.232</v>
      </c>
      <c r="AX20" s="126">
        <v>1698.7350000000001</v>
      </c>
      <c r="AY20" s="118">
        <v>3774.9670000000001</v>
      </c>
      <c r="AZ20" s="125">
        <v>2076.232</v>
      </c>
      <c r="BA20" s="126">
        <v>1698.7350000000001</v>
      </c>
      <c r="BB20" s="118">
        <v>3774.9670000000001</v>
      </c>
      <c r="BC20" s="125">
        <v>2061.4279999999999</v>
      </c>
      <c r="BD20" s="126">
        <v>1686.6220000000001</v>
      </c>
      <c r="BE20" s="118">
        <v>3748.05</v>
      </c>
      <c r="BF20" s="125">
        <v>1956.6510000000001</v>
      </c>
      <c r="BG20" s="126">
        <v>1600.896</v>
      </c>
      <c r="BH20" s="200">
        <v>3557.547</v>
      </c>
      <c r="BI20" s="125"/>
      <c r="BJ20" s="126"/>
      <c r="BK20" s="200">
        <v>3271.56</v>
      </c>
      <c r="BL20" s="125">
        <v>944.9</v>
      </c>
      <c r="BM20" s="126">
        <v>773.1</v>
      </c>
      <c r="BN20" s="118">
        <v>1718</v>
      </c>
      <c r="BO20" s="125">
        <v>699.08600000000001</v>
      </c>
      <c r="BP20" s="126">
        <v>1157.7070000000001</v>
      </c>
      <c r="BQ20" s="118">
        <v>1856.7930000000001</v>
      </c>
      <c r="BR20" s="125">
        <v>613.99199999999996</v>
      </c>
      <c r="BS20" s="126">
        <v>1016.788</v>
      </c>
      <c r="BT20" s="118">
        <v>1630.78</v>
      </c>
      <c r="BU20" s="125">
        <v>523.49699999999996</v>
      </c>
      <c r="BV20" s="126">
        <v>866.92600000000004</v>
      </c>
      <c r="BW20" s="118">
        <v>1390.423</v>
      </c>
      <c r="BX20" s="125"/>
      <c r="BY20" s="126"/>
      <c r="BZ20" s="200">
        <v>1185.4960000000001</v>
      </c>
      <c r="CA20" s="125">
        <v>623.20899999999995</v>
      </c>
      <c r="CB20" s="126">
        <v>509.89800000000002</v>
      </c>
      <c r="CC20" s="118">
        <v>1133.107</v>
      </c>
      <c r="CD20" s="125">
        <v>623.20899999999995</v>
      </c>
      <c r="CE20" s="126">
        <v>509.89800000000002</v>
      </c>
      <c r="CF20" s="118">
        <v>1133.107</v>
      </c>
      <c r="CG20" s="125">
        <v>588.48599999999999</v>
      </c>
      <c r="CH20" s="126">
        <v>481.488</v>
      </c>
      <c r="CI20" s="118">
        <v>1069.9739999999999</v>
      </c>
      <c r="CJ20" s="125">
        <v>586.36500000000001</v>
      </c>
      <c r="CK20" s="126">
        <v>479.75299999999993</v>
      </c>
      <c r="CL20" s="118">
        <v>1066.1179999999999</v>
      </c>
      <c r="CM20" s="125"/>
      <c r="CN20" s="126"/>
      <c r="CO20" s="200">
        <v>1057.74</v>
      </c>
    </row>
    <row r="21" spans="1:93" s="90" customFormat="1" ht="15" x14ac:dyDescent="0.2">
      <c r="A21" s="122" t="s">
        <v>116</v>
      </c>
      <c r="B21" s="140" t="s">
        <v>117</v>
      </c>
      <c r="C21" s="124" t="s">
        <v>100</v>
      </c>
      <c r="D21" s="125">
        <v>118316.58600000001</v>
      </c>
      <c r="E21" s="126">
        <v>124633.11899999999</v>
      </c>
      <c r="F21" s="127">
        <v>242949.70500000002</v>
      </c>
      <c r="G21" s="125">
        <v>118316.58600000001</v>
      </c>
      <c r="H21" s="126">
        <v>124633.11899999999</v>
      </c>
      <c r="I21" s="127">
        <v>242949.70500000002</v>
      </c>
      <c r="J21" s="125">
        <v>117581.966</v>
      </c>
      <c r="K21" s="126">
        <v>121924.14200000001</v>
      </c>
      <c r="L21" s="127">
        <v>239506.10800000001</v>
      </c>
      <c r="M21" s="125">
        <v>110135.158</v>
      </c>
      <c r="N21" s="126">
        <v>114202.33199999999</v>
      </c>
      <c r="O21" s="201">
        <v>224337.49</v>
      </c>
      <c r="P21" s="125"/>
      <c r="Q21" s="126"/>
      <c r="R21" s="201">
        <v>215225.01799999992</v>
      </c>
      <c r="S21" s="125">
        <v>278.13799999999992</v>
      </c>
      <c r="T21" s="126">
        <v>596.48799999999983</v>
      </c>
      <c r="U21" s="127">
        <v>874.62599999999975</v>
      </c>
      <c r="V21" s="125">
        <v>278.13799999999992</v>
      </c>
      <c r="W21" s="126">
        <v>596.48799999999983</v>
      </c>
      <c r="X21" s="127">
        <v>874.62599999999975</v>
      </c>
      <c r="Y21" s="125">
        <v>235.45400000000001</v>
      </c>
      <c r="Z21" s="126">
        <v>504.95</v>
      </c>
      <c r="AA21" s="127">
        <v>740.404</v>
      </c>
      <c r="AB21" s="125">
        <v>190.398</v>
      </c>
      <c r="AC21" s="126">
        <v>408.32600000000002</v>
      </c>
      <c r="AD21" s="201">
        <v>598.72400000000005</v>
      </c>
      <c r="AE21" s="125"/>
      <c r="AF21" s="126"/>
      <c r="AG21" s="201">
        <v>512.67599999999993</v>
      </c>
      <c r="AH21" s="125">
        <v>319.22899999999993</v>
      </c>
      <c r="AI21" s="126">
        <v>394.22699999999998</v>
      </c>
      <c r="AJ21" s="127">
        <v>713.4559999999999</v>
      </c>
      <c r="AK21" s="125">
        <v>319.22899999999993</v>
      </c>
      <c r="AL21" s="126">
        <v>394.22699999999998</v>
      </c>
      <c r="AM21" s="127">
        <v>713.4559999999999</v>
      </c>
      <c r="AN21" s="125">
        <v>103.002</v>
      </c>
      <c r="AO21" s="126">
        <v>127.20099999999999</v>
      </c>
      <c r="AP21" s="127">
        <v>230.203</v>
      </c>
      <c r="AQ21" s="125">
        <v>96.995999999999995</v>
      </c>
      <c r="AR21" s="126">
        <v>119.783</v>
      </c>
      <c r="AS21" s="201">
        <v>216.779</v>
      </c>
      <c r="AT21" s="125"/>
      <c r="AU21" s="126"/>
      <c r="AV21" s="201">
        <v>205.51100000000076</v>
      </c>
      <c r="AW21" s="125">
        <v>117.73199999999997</v>
      </c>
      <c r="AX21" s="126">
        <v>533.61</v>
      </c>
      <c r="AY21" s="127">
        <v>651.34199999999998</v>
      </c>
      <c r="AZ21" s="125">
        <v>117.73199999999997</v>
      </c>
      <c r="BA21" s="126">
        <v>533.61</v>
      </c>
      <c r="BB21" s="127">
        <v>651.34199999999998</v>
      </c>
      <c r="BC21" s="125">
        <v>96.263999999999996</v>
      </c>
      <c r="BD21" s="126">
        <v>436.30799999999999</v>
      </c>
      <c r="BE21" s="127">
        <v>532.572</v>
      </c>
      <c r="BF21" s="125">
        <v>91.370999999999995</v>
      </c>
      <c r="BG21" s="126">
        <v>414.13200000000001</v>
      </c>
      <c r="BH21" s="201">
        <v>505.50299999999999</v>
      </c>
      <c r="BI21" s="125"/>
      <c r="BJ21" s="126"/>
      <c r="BK21" s="201">
        <v>464.86599999999953</v>
      </c>
      <c r="BL21" s="125">
        <v>356.32900000000006</v>
      </c>
      <c r="BM21" s="126">
        <v>543.81899999999985</v>
      </c>
      <c r="BN21" s="127">
        <v>900.14799999999991</v>
      </c>
      <c r="BO21" s="125">
        <v>235.90600000000001</v>
      </c>
      <c r="BP21" s="126">
        <v>356.072</v>
      </c>
      <c r="BQ21" s="127">
        <v>591.97800000000007</v>
      </c>
      <c r="BR21" s="125">
        <v>207.191</v>
      </c>
      <c r="BS21" s="126">
        <v>312.73</v>
      </c>
      <c r="BT21" s="127">
        <v>519.92100000000005</v>
      </c>
      <c r="BU21" s="125">
        <v>176.654</v>
      </c>
      <c r="BV21" s="126">
        <v>266.637</v>
      </c>
      <c r="BW21" s="127">
        <v>443.291</v>
      </c>
      <c r="BX21" s="125"/>
      <c r="BY21" s="126"/>
      <c r="BZ21" s="201">
        <v>377.95700000000033</v>
      </c>
      <c r="CA21" s="125">
        <v>334.83000000000004</v>
      </c>
      <c r="CB21" s="126">
        <v>464.02</v>
      </c>
      <c r="CC21" s="127">
        <v>798.85</v>
      </c>
      <c r="CD21" s="125">
        <v>334.83000000000004</v>
      </c>
      <c r="CE21" s="126">
        <v>464.02</v>
      </c>
      <c r="CF21" s="127">
        <v>798.85</v>
      </c>
      <c r="CG21" s="125">
        <v>316.17399999999998</v>
      </c>
      <c r="CH21" s="126">
        <v>438.166</v>
      </c>
      <c r="CI21" s="127">
        <v>754.34</v>
      </c>
      <c r="CJ21" s="125">
        <v>315.03399999999999</v>
      </c>
      <c r="CK21" s="126">
        <v>436.58699999999999</v>
      </c>
      <c r="CL21" s="127">
        <v>751.62099999999998</v>
      </c>
      <c r="CM21" s="125"/>
      <c r="CN21" s="126"/>
      <c r="CO21" s="201">
        <v>745.71499999999992</v>
      </c>
    </row>
    <row r="22" spans="1:93" s="92" customFormat="1" ht="14.25" x14ac:dyDescent="0.2">
      <c r="A22" s="148" t="s">
        <v>118</v>
      </c>
      <c r="B22" s="149" t="s">
        <v>119</v>
      </c>
      <c r="C22" s="150" t="s">
        <v>100</v>
      </c>
      <c r="D22" s="151">
        <v>166726.85199999996</v>
      </c>
      <c r="E22" s="152">
        <v>169490.27899999992</v>
      </c>
      <c r="F22" s="138">
        <v>336217.13100000005</v>
      </c>
      <c r="G22" s="133">
        <v>166726.85199999996</v>
      </c>
      <c r="H22" s="134">
        <v>169490.27899999992</v>
      </c>
      <c r="I22" s="138">
        <v>336217.13100000005</v>
      </c>
      <c r="J22" s="133">
        <v>174431.65899999993</v>
      </c>
      <c r="K22" s="134">
        <v>177399.65003333328</v>
      </c>
      <c r="L22" s="138">
        <v>351831.30900000001</v>
      </c>
      <c r="M22" s="133">
        <v>173246.00500000012</v>
      </c>
      <c r="N22" s="134">
        <v>175883.49599999987</v>
      </c>
      <c r="O22" s="203">
        <v>349129.50099999993</v>
      </c>
      <c r="P22" s="133">
        <v>170510.02399999992</v>
      </c>
      <c r="Q22" s="134">
        <v>173123.38800000004</v>
      </c>
      <c r="R22" s="203">
        <v>343633.41200000001</v>
      </c>
      <c r="S22" s="133">
        <v>17251.127</v>
      </c>
      <c r="T22" s="134">
        <v>17537.057000000001</v>
      </c>
      <c r="U22" s="138">
        <v>34788.183999999994</v>
      </c>
      <c r="V22" s="133">
        <v>17251.127</v>
      </c>
      <c r="W22" s="134">
        <v>17537.057000000001</v>
      </c>
      <c r="X22" s="138">
        <v>34788.183999999994</v>
      </c>
      <c r="Y22" s="133">
        <v>16500.702000000001</v>
      </c>
      <c r="Z22" s="134">
        <v>16774.192999999999</v>
      </c>
      <c r="AA22" s="138">
        <v>33274.895000000004</v>
      </c>
      <c r="AB22" s="133">
        <v>14920.737999999998</v>
      </c>
      <c r="AC22" s="134">
        <v>15168.042000000005</v>
      </c>
      <c r="AD22" s="203">
        <v>30088.780000000002</v>
      </c>
      <c r="AE22" s="133">
        <v>13590.023000000001</v>
      </c>
      <c r="AF22" s="134">
        <v>13815.273000000001</v>
      </c>
      <c r="AG22" s="203">
        <v>27405.296000000002</v>
      </c>
      <c r="AH22" s="133">
        <v>5680.9030000000002</v>
      </c>
      <c r="AI22" s="134">
        <v>5775.0609999999988</v>
      </c>
      <c r="AJ22" s="138">
        <v>11455.964000000004</v>
      </c>
      <c r="AK22" s="133">
        <v>5680.9030000000002</v>
      </c>
      <c r="AL22" s="134">
        <v>5775.0609999999988</v>
      </c>
      <c r="AM22" s="138">
        <v>11455.964000000004</v>
      </c>
      <c r="AN22" s="133">
        <v>5522.9489999999996</v>
      </c>
      <c r="AO22" s="134">
        <v>5689.6979999999994</v>
      </c>
      <c r="AP22" s="138">
        <v>11212.646999999999</v>
      </c>
      <c r="AQ22" s="133">
        <v>5291.1350000000002</v>
      </c>
      <c r="AR22" s="134">
        <v>5443.0720000000019</v>
      </c>
      <c r="AS22" s="203">
        <v>10734.207</v>
      </c>
      <c r="AT22" s="133">
        <v>5097.9559999999983</v>
      </c>
      <c r="AU22" s="134">
        <v>5237.3509999999987</v>
      </c>
      <c r="AV22" s="203">
        <v>10335.306999999997</v>
      </c>
      <c r="AW22" s="133">
        <v>10957.148999999999</v>
      </c>
      <c r="AX22" s="134">
        <v>11136.742</v>
      </c>
      <c r="AY22" s="138">
        <v>22093.891000000003</v>
      </c>
      <c r="AZ22" s="133">
        <v>10957.148999999999</v>
      </c>
      <c r="BA22" s="134">
        <v>11136.742</v>
      </c>
      <c r="BB22" s="138">
        <v>22093.891000000003</v>
      </c>
      <c r="BC22" s="133">
        <v>10640.789000000001</v>
      </c>
      <c r="BD22" s="134">
        <v>10805.922999999999</v>
      </c>
      <c r="BE22" s="138">
        <v>21446.711999999992</v>
      </c>
      <c r="BF22" s="133">
        <v>10252.940000000002</v>
      </c>
      <c r="BG22" s="134">
        <v>10406.162999999997</v>
      </c>
      <c r="BH22" s="203">
        <v>20659.103000000003</v>
      </c>
      <c r="BI22" s="133">
        <v>9469.3700000000008</v>
      </c>
      <c r="BJ22" s="134">
        <v>9609.2479999999978</v>
      </c>
      <c r="BK22" s="203">
        <v>19078.618000000002</v>
      </c>
      <c r="BL22" s="133">
        <v>7964.3150000000005</v>
      </c>
      <c r="BM22" s="134">
        <v>8051.8370000000004</v>
      </c>
      <c r="BN22" s="138">
        <v>16016.152000000004</v>
      </c>
      <c r="BO22" s="133">
        <v>7890.7719999999999</v>
      </c>
      <c r="BP22" s="134">
        <v>7201.4210000000012</v>
      </c>
      <c r="BQ22" s="138">
        <v>15092.192999999996</v>
      </c>
      <c r="BR22" s="133">
        <v>7525.6450000000004</v>
      </c>
      <c r="BS22" s="134">
        <v>6858.8350000000009</v>
      </c>
      <c r="BT22" s="138">
        <v>14384.48</v>
      </c>
      <c r="BU22" s="133">
        <v>7304.724000000002</v>
      </c>
      <c r="BV22" s="134">
        <v>6644.6379999999972</v>
      </c>
      <c r="BW22" s="138">
        <v>13949.361999999997</v>
      </c>
      <c r="BX22" s="133">
        <v>7134.2260000000006</v>
      </c>
      <c r="BY22" s="134">
        <v>6478.0339999999997</v>
      </c>
      <c r="BZ22" s="203">
        <v>13612.26</v>
      </c>
      <c r="CA22" s="133">
        <v>12339.497000000001</v>
      </c>
      <c r="CB22" s="134">
        <v>12544.018999999998</v>
      </c>
      <c r="CC22" s="138">
        <v>24883.516000000003</v>
      </c>
      <c r="CD22" s="133">
        <v>12339.497000000001</v>
      </c>
      <c r="CE22" s="134">
        <v>12544.018999999998</v>
      </c>
      <c r="CF22" s="138">
        <v>24883.516000000003</v>
      </c>
      <c r="CG22" s="133">
        <v>12147.715</v>
      </c>
      <c r="CH22" s="134">
        <v>12349.058999999999</v>
      </c>
      <c r="CI22" s="138">
        <v>24496.774000000001</v>
      </c>
      <c r="CJ22" s="133">
        <v>11697.509</v>
      </c>
      <c r="CK22" s="134">
        <v>11891.388999999999</v>
      </c>
      <c r="CL22" s="138">
        <v>23588.897999999997</v>
      </c>
      <c r="CM22" s="133">
        <v>11254.954999999998</v>
      </c>
      <c r="CN22" s="134">
        <v>11441.5</v>
      </c>
      <c r="CO22" s="203">
        <v>22696.455000000002</v>
      </c>
    </row>
    <row r="23" spans="1:93" s="178" customFormat="1" ht="15" x14ac:dyDescent="0.2">
      <c r="A23" s="176"/>
      <c r="B23" s="262" t="s">
        <v>120</v>
      </c>
      <c r="C23" s="177"/>
      <c r="D23" s="254">
        <v>166726.85200000001</v>
      </c>
      <c r="E23" s="253">
        <v>169490.27900000001</v>
      </c>
      <c r="F23" s="127">
        <v>336217.13099999999</v>
      </c>
      <c r="G23" s="125">
        <v>166726.85200000001</v>
      </c>
      <c r="H23" s="126">
        <v>169490.27900000001</v>
      </c>
      <c r="I23" s="127">
        <v>336217.13099999999</v>
      </c>
      <c r="J23" s="125">
        <v>174431.65899999999</v>
      </c>
      <c r="K23" s="126">
        <v>177399.64999999997</v>
      </c>
      <c r="L23" s="127">
        <v>351831.30899999995</v>
      </c>
      <c r="M23" s="125">
        <v>173246.005</v>
      </c>
      <c r="N23" s="126">
        <v>175883.49599999998</v>
      </c>
      <c r="O23" s="201">
        <v>349129.50199999998</v>
      </c>
      <c r="P23" s="125">
        <v>170510.02399999998</v>
      </c>
      <c r="Q23" s="126">
        <v>173123.38799999998</v>
      </c>
      <c r="R23" s="201">
        <v>343633.41200000001</v>
      </c>
      <c r="S23" s="125">
        <v>17251.127</v>
      </c>
      <c r="T23" s="126">
        <v>17537.057000000001</v>
      </c>
      <c r="U23" s="127">
        <v>34788.184000000001</v>
      </c>
      <c r="V23" s="125">
        <v>17251.127</v>
      </c>
      <c r="W23" s="126">
        <v>17537.057000000001</v>
      </c>
      <c r="X23" s="127">
        <v>34788.184000000001</v>
      </c>
      <c r="Y23" s="125">
        <v>16500.726999999999</v>
      </c>
      <c r="Z23" s="126">
        <v>16774.156999999999</v>
      </c>
      <c r="AA23" s="127">
        <v>33274.894999999997</v>
      </c>
      <c r="AB23" s="125">
        <v>14920.737999999999</v>
      </c>
      <c r="AC23" s="126">
        <v>15168.042000000001</v>
      </c>
      <c r="AD23" s="201">
        <v>30088.780000000002</v>
      </c>
      <c r="AE23" s="125">
        <v>13590.023000000001</v>
      </c>
      <c r="AF23" s="126">
        <v>13815.272999999997</v>
      </c>
      <c r="AG23" s="201">
        <v>27405.295999999998</v>
      </c>
      <c r="AH23" s="125">
        <v>5680.9030000000002</v>
      </c>
      <c r="AI23" s="126">
        <v>5775.0609999999997</v>
      </c>
      <c r="AJ23" s="127">
        <v>11455.964</v>
      </c>
      <c r="AK23" s="125">
        <v>5680.9030000000002</v>
      </c>
      <c r="AL23" s="126">
        <v>5775.0609999999997</v>
      </c>
      <c r="AM23" s="127">
        <v>11455.964</v>
      </c>
      <c r="AN23" s="125">
        <v>5522.9449999999997</v>
      </c>
      <c r="AO23" s="126">
        <v>5689.7019999999993</v>
      </c>
      <c r="AP23" s="127">
        <v>11212.647000000001</v>
      </c>
      <c r="AQ23" s="125">
        <v>5291.1349999999993</v>
      </c>
      <c r="AR23" s="126">
        <v>5443.0719999999992</v>
      </c>
      <c r="AS23" s="201">
        <v>10734.206999999999</v>
      </c>
      <c r="AT23" s="125">
        <v>5097.956000000001</v>
      </c>
      <c r="AU23" s="126">
        <v>5237.3509999999987</v>
      </c>
      <c r="AV23" s="201">
        <v>10335.306999999999</v>
      </c>
      <c r="AW23" s="125">
        <v>10956.149000000001</v>
      </c>
      <c r="AX23" s="126">
        <v>11137.742</v>
      </c>
      <c r="AY23" s="127">
        <v>22093.891</v>
      </c>
      <c r="AZ23" s="125">
        <v>10956.149000000001</v>
      </c>
      <c r="BA23" s="126">
        <v>11137.742000000002</v>
      </c>
      <c r="BB23" s="127">
        <v>22093.891</v>
      </c>
      <c r="BC23" s="125">
        <v>10640.789000000001</v>
      </c>
      <c r="BD23" s="126">
        <v>10805.922999999999</v>
      </c>
      <c r="BE23" s="127">
        <v>21446.712000000003</v>
      </c>
      <c r="BF23" s="125">
        <v>10252.94</v>
      </c>
      <c r="BG23" s="126">
        <v>10406.163</v>
      </c>
      <c r="BH23" s="201">
        <v>20659.102999999999</v>
      </c>
      <c r="BI23" s="125">
        <v>9469.3700000000008</v>
      </c>
      <c r="BJ23" s="126">
        <v>9609.2479999999996</v>
      </c>
      <c r="BK23" s="201">
        <v>19078.617999999999</v>
      </c>
      <c r="BL23" s="125">
        <v>7964.3150000000005</v>
      </c>
      <c r="BM23" s="126">
        <v>8051.8369999999995</v>
      </c>
      <c r="BN23" s="127">
        <v>16016.152000000002</v>
      </c>
      <c r="BO23" s="125">
        <v>7890.7719999999999</v>
      </c>
      <c r="BP23" s="126">
        <v>7201.4210000000003</v>
      </c>
      <c r="BQ23" s="127">
        <v>15092.193000000001</v>
      </c>
      <c r="BR23" s="125">
        <v>7525.6449999999995</v>
      </c>
      <c r="BS23" s="126">
        <v>6858.835</v>
      </c>
      <c r="BT23" s="127">
        <v>14384.48</v>
      </c>
      <c r="BU23" s="125">
        <v>7304.7239999999993</v>
      </c>
      <c r="BV23" s="126">
        <v>6644.6379999999999</v>
      </c>
      <c r="BW23" s="127">
        <v>13949.361999999999</v>
      </c>
      <c r="BX23" s="125">
        <v>7134.2259999999997</v>
      </c>
      <c r="BY23" s="126">
        <v>6478.0339999999997</v>
      </c>
      <c r="BZ23" s="201">
        <v>13612.26</v>
      </c>
      <c r="CA23" s="125">
        <v>12339.493</v>
      </c>
      <c r="CB23" s="126">
        <v>12544.018999999998</v>
      </c>
      <c r="CC23" s="127">
        <v>24883.511999999999</v>
      </c>
      <c r="CD23" s="125">
        <v>12339.497000000001</v>
      </c>
      <c r="CE23" s="126">
        <v>12544.018999999998</v>
      </c>
      <c r="CF23" s="127">
        <v>24883.516</v>
      </c>
      <c r="CG23" s="125">
        <v>12147.715</v>
      </c>
      <c r="CH23" s="126">
        <v>12349.058999999999</v>
      </c>
      <c r="CI23" s="127">
        <v>24496.774000000001</v>
      </c>
      <c r="CJ23" s="125">
        <v>11697.509</v>
      </c>
      <c r="CK23" s="126">
        <v>11891.388999999999</v>
      </c>
      <c r="CL23" s="127">
        <v>23588.898000000001</v>
      </c>
      <c r="CM23" s="125">
        <v>11254.955</v>
      </c>
      <c r="CN23" s="126">
        <v>11441.500000000002</v>
      </c>
      <c r="CO23" s="201">
        <v>22696.455000000002</v>
      </c>
    </row>
    <row r="24" spans="1:93" s="91" customFormat="1" ht="14.25" x14ac:dyDescent="0.2">
      <c r="A24" s="153" t="s">
        <v>121</v>
      </c>
      <c r="B24" s="154" t="s">
        <v>122</v>
      </c>
      <c r="C24" s="155" t="s">
        <v>100</v>
      </c>
      <c r="D24" s="156">
        <v>129080.20699999999</v>
      </c>
      <c r="E24" s="157">
        <v>131219.65700000001</v>
      </c>
      <c r="F24" s="135">
        <v>260299.864</v>
      </c>
      <c r="G24" s="156">
        <v>129080.20699999999</v>
      </c>
      <c r="H24" s="157">
        <v>131219.65700000001</v>
      </c>
      <c r="I24" s="135">
        <v>260299.864</v>
      </c>
      <c r="J24" s="156">
        <v>138064.75599999999</v>
      </c>
      <c r="K24" s="157">
        <v>140353.12099999998</v>
      </c>
      <c r="L24" s="135">
        <v>278417.87699999998</v>
      </c>
      <c r="M24" s="156">
        <v>139613.10800000001</v>
      </c>
      <c r="N24" s="157">
        <v>141927.13699999999</v>
      </c>
      <c r="O24" s="202">
        <v>281540.245</v>
      </c>
      <c r="P24" s="156">
        <v>137089.318</v>
      </c>
      <c r="Q24" s="157">
        <v>139361.51599999997</v>
      </c>
      <c r="R24" s="202">
        <v>276450.83399999997</v>
      </c>
      <c r="S24" s="156">
        <v>15460.797</v>
      </c>
      <c r="T24" s="157">
        <v>15717.054</v>
      </c>
      <c r="U24" s="135">
        <v>31177.851000000002</v>
      </c>
      <c r="V24" s="156">
        <v>15460.797</v>
      </c>
      <c r="W24" s="157">
        <v>15717.054</v>
      </c>
      <c r="X24" s="135">
        <v>31177.851000000002</v>
      </c>
      <c r="Y24" s="156">
        <v>14710.397000000001</v>
      </c>
      <c r="Z24" s="157">
        <v>14954.154</v>
      </c>
      <c r="AA24" s="135">
        <v>30060.227999999999</v>
      </c>
      <c r="AB24" s="156">
        <v>13715.916999999999</v>
      </c>
      <c r="AC24" s="157">
        <v>13943.196000000002</v>
      </c>
      <c r="AD24" s="202">
        <v>27659.113000000001</v>
      </c>
      <c r="AE24" s="156">
        <v>12492.644</v>
      </c>
      <c r="AF24" s="157">
        <v>12699.651999999998</v>
      </c>
      <c r="AG24" s="202">
        <v>25192.295999999998</v>
      </c>
      <c r="AH24" s="156">
        <v>5162.6970000000001</v>
      </c>
      <c r="AI24" s="157">
        <v>5248.2669999999998</v>
      </c>
      <c r="AJ24" s="135">
        <v>10410.964</v>
      </c>
      <c r="AK24" s="156">
        <v>5162.6970000000001</v>
      </c>
      <c r="AL24" s="157">
        <v>5248.2669999999998</v>
      </c>
      <c r="AM24" s="135">
        <v>10410.964</v>
      </c>
      <c r="AN24" s="156">
        <v>5058.8990000000003</v>
      </c>
      <c r="AO24" s="157">
        <v>5142.7479999999996</v>
      </c>
      <c r="AP24" s="135">
        <v>10201.647000000001</v>
      </c>
      <c r="AQ24" s="156">
        <v>4890.6019999999999</v>
      </c>
      <c r="AR24" s="157">
        <v>4971.6619999999994</v>
      </c>
      <c r="AS24" s="202">
        <v>9862.2639999999992</v>
      </c>
      <c r="AT24" s="156">
        <v>4776.2030000000004</v>
      </c>
      <c r="AU24" s="157">
        <v>4855.3669999999993</v>
      </c>
      <c r="AV24" s="202">
        <v>9631.57</v>
      </c>
      <c r="AW24" s="156">
        <v>8989.7939999999999</v>
      </c>
      <c r="AX24" s="157">
        <v>9138.7950000000001</v>
      </c>
      <c r="AY24" s="135">
        <v>18128.589</v>
      </c>
      <c r="AZ24" s="156">
        <v>8989.7939999999999</v>
      </c>
      <c r="BA24" s="157">
        <v>9138.7950000000001</v>
      </c>
      <c r="BB24" s="135">
        <v>18128.589</v>
      </c>
      <c r="BC24" s="156">
        <v>8903.2720000000008</v>
      </c>
      <c r="BD24" s="157">
        <v>9050.8399999999983</v>
      </c>
      <c r="BE24" s="135">
        <v>17954.112000000001</v>
      </c>
      <c r="BF24" s="156">
        <v>8714.1579999999994</v>
      </c>
      <c r="BG24" s="157">
        <v>8858.5930000000008</v>
      </c>
      <c r="BH24" s="202">
        <v>17572.751</v>
      </c>
      <c r="BI24" s="156">
        <v>8348.6209999999992</v>
      </c>
      <c r="BJ24" s="157">
        <v>8486.9969999999994</v>
      </c>
      <c r="BK24" s="202">
        <v>16835.617999999999</v>
      </c>
      <c r="BL24" s="156">
        <v>6322.0060000000003</v>
      </c>
      <c r="BM24" s="157">
        <v>6391.48</v>
      </c>
      <c r="BN24" s="135">
        <v>12713.486000000001</v>
      </c>
      <c r="BO24" s="156">
        <v>6093.7710000000006</v>
      </c>
      <c r="BP24" s="157">
        <v>5405.755000000001</v>
      </c>
      <c r="BQ24" s="135">
        <v>11499.526000000002</v>
      </c>
      <c r="BR24" s="156">
        <v>5440.8909999999996</v>
      </c>
      <c r="BS24" s="157">
        <v>4826.5889999999999</v>
      </c>
      <c r="BT24" s="135">
        <v>10267.48</v>
      </c>
      <c r="BU24" s="156">
        <v>4831.527</v>
      </c>
      <c r="BV24" s="157">
        <v>4286.0240000000003</v>
      </c>
      <c r="BW24" s="135">
        <v>9117.5509999999995</v>
      </c>
      <c r="BX24" s="156">
        <v>4268.25</v>
      </c>
      <c r="BY24" s="157">
        <v>3786.3429999999998</v>
      </c>
      <c r="BZ24" s="202">
        <v>8054.5929999999998</v>
      </c>
      <c r="CA24" s="156">
        <v>11685.913</v>
      </c>
      <c r="CB24" s="157">
        <v>11879.602999999999</v>
      </c>
      <c r="CC24" s="135">
        <v>23565.516</v>
      </c>
      <c r="CD24" s="156">
        <v>11685.913</v>
      </c>
      <c r="CE24" s="157">
        <v>11879.602999999999</v>
      </c>
      <c r="CF24" s="135">
        <v>23565.516</v>
      </c>
      <c r="CG24" s="156">
        <v>11485.205</v>
      </c>
      <c r="CH24" s="157">
        <v>11675.569</v>
      </c>
      <c r="CI24" s="135">
        <v>23160.774000000001</v>
      </c>
      <c r="CJ24" s="156">
        <v>11055.246999999999</v>
      </c>
      <c r="CK24" s="157">
        <v>11238.485000000001</v>
      </c>
      <c r="CL24" s="135">
        <v>22293.732</v>
      </c>
      <c r="CM24" s="156">
        <v>10611.553</v>
      </c>
      <c r="CN24" s="157">
        <v>10787.436000000002</v>
      </c>
      <c r="CO24" s="202">
        <v>21398.989000000001</v>
      </c>
    </row>
    <row r="25" spans="1:93" s="90" customFormat="1" ht="15.75" customHeight="1" x14ac:dyDescent="0.2">
      <c r="A25" s="122"/>
      <c r="B25" s="140" t="s">
        <v>123</v>
      </c>
      <c r="C25" s="124" t="s">
        <v>100</v>
      </c>
      <c r="D25" s="125">
        <v>129080.20699999999</v>
      </c>
      <c r="E25" s="126">
        <v>131219.65700000001</v>
      </c>
      <c r="F25" s="158">
        <v>260299.864</v>
      </c>
      <c r="G25" s="125">
        <v>129080.20699999999</v>
      </c>
      <c r="H25" s="126">
        <v>131219.65700000001</v>
      </c>
      <c r="I25" s="158">
        <v>260299.864</v>
      </c>
      <c r="J25" s="125">
        <v>138064.75599999999</v>
      </c>
      <c r="K25" s="126">
        <v>140353.12099999998</v>
      </c>
      <c r="L25" s="158">
        <v>278417.87699999998</v>
      </c>
      <c r="M25" s="125">
        <v>139613.10800000001</v>
      </c>
      <c r="N25" s="126">
        <v>141927.13699999999</v>
      </c>
      <c r="O25" s="204">
        <v>281540.245</v>
      </c>
      <c r="P25" s="125">
        <v>137089.318</v>
      </c>
      <c r="Q25" s="126">
        <v>139361.51599999997</v>
      </c>
      <c r="R25" s="204">
        <v>276450.83399999997</v>
      </c>
      <c r="S25" s="125"/>
      <c r="T25" s="126"/>
      <c r="U25" s="158"/>
      <c r="V25" s="125"/>
      <c r="W25" s="126"/>
      <c r="X25" s="158"/>
      <c r="Y25" s="125"/>
      <c r="Z25" s="126"/>
      <c r="AA25" s="158"/>
      <c r="AB25" s="125"/>
      <c r="AC25" s="126"/>
      <c r="AD25" s="204"/>
      <c r="AE25" s="125"/>
      <c r="AF25" s="126"/>
      <c r="AG25" s="204"/>
      <c r="AH25" s="125"/>
      <c r="AI25" s="126"/>
      <c r="AJ25" s="158"/>
      <c r="AK25" s="125"/>
      <c r="AL25" s="126"/>
      <c r="AM25" s="158"/>
      <c r="AN25" s="125"/>
      <c r="AO25" s="126"/>
      <c r="AP25" s="158"/>
      <c r="AQ25" s="125"/>
      <c r="AR25" s="126"/>
      <c r="AS25" s="204"/>
      <c r="AT25" s="125"/>
      <c r="AU25" s="126"/>
      <c r="AV25" s="204"/>
      <c r="AW25" s="125"/>
      <c r="AX25" s="126"/>
      <c r="AY25" s="158"/>
      <c r="AZ25" s="125"/>
      <c r="BA25" s="126"/>
      <c r="BB25" s="158"/>
      <c r="BC25" s="125"/>
      <c r="BD25" s="126"/>
      <c r="BE25" s="158"/>
      <c r="BF25" s="125"/>
      <c r="BG25" s="126"/>
      <c r="BH25" s="204"/>
      <c r="BI25" s="125"/>
      <c r="BJ25" s="126"/>
      <c r="BK25" s="204"/>
      <c r="BL25" s="125"/>
      <c r="BM25" s="126"/>
      <c r="BN25" s="158"/>
      <c r="BO25" s="125"/>
      <c r="BP25" s="126"/>
      <c r="BQ25" s="158"/>
      <c r="BR25" s="125"/>
      <c r="BS25" s="126"/>
      <c r="BT25" s="158"/>
      <c r="BU25" s="125"/>
      <c r="BV25" s="126"/>
      <c r="BW25" s="158"/>
      <c r="BX25" s="125"/>
      <c r="BY25" s="126"/>
      <c r="BZ25" s="204"/>
      <c r="CA25" s="125"/>
      <c r="CB25" s="126"/>
      <c r="CC25" s="158"/>
      <c r="CD25" s="125"/>
      <c r="CE25" s="126"/>
      <c r="CF25" s="158"/>
      <c r="CG25" s="125"/>
      <c r="CH25" s="126"/>
      <c r="CI25" s="158"/>
      <c r="CJ25" s="125"/>
      <c r="CK25" s="126"/>
      <c r="CL25" s="158"/>
      <c r="CM25" s="125"/>
      <c r="CN25" s="126"/>
      <c r="CO25" s="204"/>
    </row>
    <row r="26" spans="1:93" s="90" customFormat="1" ht="15" x14ac:dyDescent="0.2">
      <c r="A26" s="113"/>
      <c r="B26" s="159" t="s">
        <v>124</v>
      </c>
      <c r="C26" s="115" t="s">
        <v>100</v>
      </c>
      <c r="D26" s="116">
        <v>17167.668000000001</v>
      </c>
      <c r="E26" s="117">
        <v>17452.214</v>
      </c>
      <c r="F26" s="158">
        <v>34619.881999999998</v>
      </c>
      <c r="G26" s="116">
        <v>17167.668000000001</v>
      </c>
      <c r="H26" s="117">
        <v>17452.214</v>
      </c>
      <c r="I26" s="158">
        <v>34619.881999999998</v>
      </c>
      <c r="J26" s="116">
        <v>18362.613000000001</v>
      </c>
      <c r="K26" s="117">
        <v>18666.965</v>
      </c>
      <c r="L26" s="158">
        <v>37029.578000000001</v>
      </c>
      <c r="M26" s="116">
        <v>18568.544000000002</v>
      </c>
      <c r="N26" s="117">
        <v>18876.309000000001</v>
      </c>
      <c r="O26" s="204">
        <v>37444.853000000003</v>
      </c>
      <c r="P26" s="116">
        <v>18232.879496074373</v>
      </c>
      <c r="Q26" s="117">
        <v>18535.081833423665</v>
      </c>
      <c r="R26" s="204">
        <v>36767.961329498037</v>
      </c>
      <c r="S26" s="125"/>
      <c r="T26" s="126"/>
      <c r="U26" s="127"/>
      <c r="V26" s="125"/>
      <c r="W26" s="126"/>
      <c r="X26" s="127"/>
      <c r="Y26" s="125"/>
      <c r="Z26" s="126"/>
      <c r="AA26" s="127"/>
      <c r="AB26" s="125"/>
      <c r="AC26" s="126"/>
      <c r="AD26" s="201"/>
      <c r="AE26" s="125"/>
      <c r="AF26" s="126"/>
      <c r="AG26" s="201"/>
      <c r="AH26" s="116"/>
      <c r="AI26" s="117"/>
      <c r="AJ26" s="158"/>
      <c r="AK26" s="116"/>
      <c r="AL26" s="117"/>
      <c r="AM26" s="158"/>
      <c r="AN26" s="116"/>
      <c r="AO26" s="117"/>
      <c r="AP26" s="158"/>
      <c r="AQ26" s="116"/>
      <c r="AR26" s="117"/>
      <c r="AS26" s="204"/>
      <c r="AT26" s="116"/>
      <c r="AU26" s="117"/>
      <c r="AV26" s="204"/>
      <c r="AW26" s="116"/>
      <c r="AX26" s="117"/>
      <c r="AY26" s="158"/>
      <c r="AZ26" s="116"/>
      <c r="BA26" s="117"/>
      <c r="BB26" s="158"/>
      <c r="BC26" s="116"/>
      <c r="BD26" s="117"/>
      <c r="BE26" s="158"/>
      <c r="BF26" s="116"/>
      <c r="BG26" s="117"/>
      <c r="BH26" s="204"/>
      <c r="BI26" s="116"/>
      <c r="BJ26" s="117"/>
      <c r="BK26" s="204"/>
      <c r="BL26" s="116"/>
      <c r="BM26" s="117"/>
      <c r="BN26" s="158"/>
      <c r="BO26" s="116"/>
      <c r="BP26" s="117"/>
      <c r="BQ26" s="158"/>
      <c r="BR26" s="116"/>
      <c r="BS26" s="117"/>
      <c r="BT26" s="158"/>
      <c r="BU26" s="116"/>
      <c r="BV26" s="117"/>
      <c r="BW26" s="158"/>
      <c r="BX26" s="116"/>
      <c r="BY26" s="117"/>
      <c r="BZ26" s="204"/>
      <c r="CA26" s="116"/>
      <c r="CB26" s="117"/>
      <c r="CC26" s="158"/>
      <c r="CD26" s="116"/>
      <c r="CE26" s="117"/>
      <c r="CF26" s="158"/>
      <c r="CG26" s="116"/>
      <c r="CH26" s="117"/>
      <c r="CI26" s="158"/>
      <c r="CJ26" s="116"/>
      <c r="CK26" s="117"/>
      <c r="CL26" s="158"/>
      <c r="CM26" s="116"/>
      <c r="CN26" s="117"/>
      <c r="CO26" s="204"/>
    </row>
    <row r="27" spans="1:93" s="90" customFormat="1" ht="15" x14ac:dyDescent="0.2">
      <c r="A27" s="122"/>
      <c r="B27" s="123" t="s">
        <v>125</v>
      </c>
      <c r="C27" s="124" t="s">
        <v>100</v>
      </c>
      <c r="D27" s="125">
        <v>111912.53899999999</v>
      </c>
      <c r="E27" s="126">
        <v>113767.443</v>
      </c>
      <c r="F27" s="118">
        <v>225679.98199999999</v>
      </c>
      <c r="G27" s="125">
        <v>111912.53899999999</v>
      </c>
      <c r="H27" s="126">
        <v>113767.443</v>
      </c>
      <c r="I27" s="118">
        <v>225679.98199999999</v>
      </c>
      <c r="J27" s="125">
        <v>119702.143</v>
      </c>
      <c r="K27" s="126">
        <v>121686.15599999997</v>
      </c>
      <c r="L27" s="118">
        <v>241388.29899999997</v>
      </c>
      <c r="M27" s="125">
        <v>121044.564</v>
      </c>
      <c r="N27" s="126">
        <v>123050.82799999999</v>
      </c>
      <c r="O27" s="204">
        <v>244095.39199999999</v>
      </c>
      <c r="P27" s="125">
        <v>118856.43850392563</v>
      </c>
      <c r="Q27" s="126">
        <v>120826.43416657631</v>
      </c>
      <c r="R27" s="200">
        <v>239682.87267050194</v>
      </c>
      <c r="S27" s="125"/>
      <c r="T27" s="126"/>
      <c r="U27" s="127"/>
      <c r="V27" s="125"/>
      <c r="W27" s="126"/>
      <c r="X27" s="127"/>
      <c r="Y27" s="125"/>
      <c r="Z27" s="126"/>
      <c r="AA27" s="127"/>
      <c r="AB27" s="125"/>
      <c r="AC27" s="126"/>
      <c r="AD27" s="201"/>
      <c r="AE27" s="125"/>
      <c r="AF27" s="126"/>
      <c r="AG27" s="201"/>
      <c r="AH27" s="125"/>
      <c r="AI27" s="126"/>
      <c r="AJ27" s="118"/>
      <c r="AK27" s="125"/>
      <c r="AL27" s="126"/>
      <c r="AM27" s="118"/>
      <c r="AN27" s="125"/>
      <c r="AO27" s="126"/>
      <c r="AP27" s="118"/>
      <c r="AQ27" s="125"/>
      <c r="AR27" s="126"/>
      <c r="AS27" s="200"/>
      <c r="AT27" s="125"/>
      <c r="AU27" s="126"/>
      <c r="AV27" s="200"/>
      <c r="AW27" s="125"/>
      <c r="AX27" s="126"/>
      <c r="AY27" s="118"/>
      <c r="AZ27" s="125"/>
      <c r="BA27" s="126"/>
      <c r="BB27" s="118"/>
      <c r="BC27" s="125"/>
      <c r="BD27" s="126"/>
      <c r="BE27" s="118"/>
      <c r="BF27" s="125"/>
      <c r="BG27" s="126"/>
      <c r="BH27" s="200"/>
      <c r="BI27" s="125"/>
      <c r="BJ27" s="126"/>
      <c r="BK27" s="200"/>
      <c r="BL27" s="125"/>
      <c r="BM27" s="126"/>
      <c r="BN27" s="118"/>
      <c r="BO27" s="125"/>
      <c r="BP27" s="126"/>
      <c r="BQ27" s="118"/>
      <c r="BR27" s="125"/>
      <c r="BS27" s="126"/>
      <c r="BT27" s="118"/>
      <c r="BU27" s="125"/>
      <c r="BV27" s="126"/>
      <c r="BW27" s="118"/>
      <c r="BX27" s="125"/>
      <c r="BY27" s="126"/>
      <c r="BZ27" s="200"/>
      <c r="CA27" s="125"/>
      <c r="CB27" s="126"/>
      <c r="CC27" s="118"/>
      <c r="CD27" s="125"/>
      <c r="CE27" s="126"/>
      <c r="CF27" s="118"/>
      <c r="CG27" s="125"/>
      <c r="CH27" s="126"/>
      <c r="CI27" s="118"/>
      <c r="CJ27" s="125"/>
      <c r="CK27" s="126"/>
      <c r="CL27" s="118"/>
      <c r="CM27" s="125"/>
      <c r="CN27" s="126"/>
      <c r="CO27" s="200"/>
    </row>
    <row r="28" spans="1:93" s="90" customFormat="1" ht="15" x14ac:dyDescent="0.2">
      <c r="A28" s="122" t="s">
        <v>126</v>
      </c>
      <c r="B28" s="140" t="s">
        <v>127</v>
      </c>
      <c r="C28" s="124" t="s">
        <v>100</v>
      </c>
      <c r="D28" s="125"/>
      <c r="E28" s="126"/>
      <c r="F28" s="127"/>
      <c r="G28" s="125"/>
      <c r="H28" s="126"/>
      <c r="I28" s="127"/>
      <c r="J28" s="125"/>
      <c r="K28" s="126"/>
      <c r="L28" s="127"/>
      <c r="M28" s="125"/>
      <c r="N28" s="126"/>
      <c r="O28" s="201"/>
      <c r="P28" s="125"/>
      <c r="Q28" s="126"/>
      <c r="R28" s="201"/>
      <c r="S28" s="125">
        <v>15460.797</v>
      </c>
      <c r="T28" s="126">
        <v>15717.054</v>
      </c>
      <c r="U28" s="127">
        <v>31177.851000000002</v>
      </c>
      <c r="V28" s="125">
        <v>15460.797</v>
      </c>
      <c r="W28" s="126">
        <v>15717.054</v>
      </c>
      <c r="X28" s="127">
        <v>31177.851000000002</v>
      </c>
      <c r="Y28" s="125">
        <v>14710.397000000001</v>
      </c>
      <c r="Z28" s="126">
        <v>14954.154</v>
      </c>
      <c r="AA28" s="127">
        <v>30060.227999999999</v>
      </c>
      <c r="AB28" s="125">
        <v>13715.916999999999</v>
      </c>
      <c r="AC28" s="126">
        <v>13943.196000000002</v>
      </c>
      <c r="AD28" s="201">
        <v>27659.113000000001</v>
      </c>
      <c r="AE28" s="125">
        <v>12492.644</v>
      </c>
      <c r="AF28" s="126">
        <v>12699.651999999998</v>
      </c>
      <c r="AG28" s="201">
        <v>25192.295999999998</v>
      </c>
      <c r="AH28" s="125">
        <v>5162.6970000000001</v>
      </c>
      <c r="AI28" s="126">
        <v>5248.2669999999998</v>
      </c>
      <c r="AJ28" s="127">
        <v>10410.964</v>
      </c>
      <c r="AK28" s="125">
        <v>5162.6970000000001</v>
      </c>
      <c r="AL28" s="126">
        <v>5248.2669999999998</v>
      </c>
      <c r="AM28" s="127">
        <v>10410.964</v>
      </c>
      <c r="AN28" s="125">
        <v>5058.8990000000003</v>
      </c>
      <c r="AO28" s="126">
        <v>5142.7479999999996</v>
      </c>
      <c r="AP28" s="127">
        <v>10201.647000000001</v>
      </c>
      <c r="AQ28" s="125">
        <v>4890.6019999999999</v>
      </c>
      <c r="AR28" s="126">
        <v>4971.6619999999994</v>
      </c>
      <c r="AS28" s="201">
        <v>9862.2639999999992</v>
      </c>
      <c r="AT28" s="125">
        <v>4776.2030000000004</v>
      </c>
      <c r="AU28" s="126">
        <v>4855.3669999999993</v>
      </c>
      <c r="AV28" s="201">
        <v>9631.57</v>
      </c>
      <c r="AW28" s="125">
        <v>8989.7939999999999</v>
      </c>
      <c r="AX28" s="126">
        <v>9138.7950000000001</v>
      </c>
      <c r="AY28" s="127">
        <v>18128.589</v>
      </c>
      <c r="AZ28" s="125">
        <v>8989.7939999999999</v>
      </c>
      <c r="BA28" s="126">
        <v>9138.7950000000001</v>
      </c>
      <c r="BB28" s="127">
        <v>18128.589</v>
      </c>
      <c r="BC28" s="125">
        <v>8903.2720000000008</v>
      </c>
      <c r="BD28" s="126">
        <v>9050.8399999999983</v>
      </c>
      <c r="BE28" s="127">
        <v>17954.112000000001</v>
      </c>
      <c r="BF28" s="125">
        <v>8714.1579999999994</v>
      </c>
      <c r="BG28" s="126">
        <v>8858.5930000000008</v>
      </c>
      <c r="BH28" s="201">
        <v>17572.751</v>
      </c>
      <c r="BI28" s="125">
        <v>8348.6209999999992</v>
      </c>
      <c r="BJ28" s="126">
        <v>8486.9969999999994</v>
      </c>
      <c r="BK28" s="201">
        <v>16835.617999999999</v>
      </c>
      <c r="BL28" s="125">
        <v>6322.0060000000003</v>
      </c>
      <c r="BM28" s="126">
        <v>6391.48</v>
      </c>
      <c r="BN28" s="127">
        <v>12713.486000000001</v>
      </c>
      <c r="BO28" s="125">
        <v>6093.7710000000006</v>
      </c>
      <c r="BP28" s="126">
        <v>5405.755000000001</v>
      </c>
      <c r="BQ28" s="127">
        <v>11499.526000000002</v>
      </c>
      <c r="BR28" s="125">
        <v>5440.8909999999996</v>
      </c>
      <c r="BS28" s="126">
        <v>4826.5889999999999</v>
      </c>
      <c r="BT28" s="127">
        <v>10267.48</v>
      </c>
      <c r="BU28" s="125">
        <v>4831.527</v>
      </c>
      <c r="BV28" s="126">
        <v>4286.0240000000003</v>
      </c>
      <c r="BW28" s="127">
        <v>9117.5509999999995</v>
      </c>
      <c r="BX28" s="125">
        <v>4268.25</v>
      </c>
      <c r="BY28" s="126">
        <v>3786.3429999999998</v>
      </c>
      <c r="BZ28" s="201">
        <v>8054.5929999999998</v>
      </c>
      <c r="CA28" s="125">
        <v>11685.913</v>
      </c>
      <c r="CB28" s="126">
        <v>11879.602999999999</v>
      </c>
      <c r="CC28" s="127">
        <v>23565.516</v>
      </c>
      <c r="CD28" s="125">
        <v>11685.913</v>
      </c>
      <c r="CE28" s="126">
        <v>11879.602999999999</v>
      </c>
      <c r="CF28" s="127">
        <v>23565.516</v>
      </c>
      <c r="CG28" s="125">
        <v>11485.205</v>
      </c>
      <c r="CH28" s="126">
        <v>11675.569</v>
      </c>
      <c r="CI28" s="127">
        <v>23160.774000000001</v>
      </c>
      <c r="CJ28" s="125">
        <v>11055.246999999999</v>
      </c>
      <c r="CK28" s="126">
        <v>11238.485000000001</v>
      </c>
      <c r="CL28" s="127">
        <v>22293.732</v>
      </c>
      <c r="CM28" s="125">
        <v>10611.553</v>
      </c>
      <c r="CN28" s="126">
        <v>10787.436000000002</v>
      </c>
      <c r="CO28" s="201">
        <v>21398.989000000001</v>
      </c>
    </row>
    <row r="29" spans="1:93" s="90" customFormat="1" ht="15" x14ac:dyDescent="0.2">
      <c r="A29" s="122"/>
      <c r="B29" s="123" t="s">
        <v>124</v>
      </c>
      <c r="C29" s="124" t="s">
        <v>100</v>
      </c>
      <c r="D29" s="125"/>
      <c r="E29" s="126"/>
      <c r="F29" s="118"/>
      <c r="G29" s="125"/>
      <c r="H29" s="126"/>
      <c r="I29" s="118"/>
      <c r="J29" s="125"/>
      <c r="K29" s="126"/>
      <c r="L29" s="118"/>
      <c r="M29" s="125"/>
      <c r="N29" s="126"/>
      <c r="O29" s="200"/>
      <c r="P29" s="125"/>
      <c r="Q29" s="126"/>
      <c r="R29" s="200"/>
      <c r="S29" s="125">
        <v>15460.797</v>
      </c>
      <c r="T29" s="126">
        <v>15717.054</v>
      </c>
      <c r="U29" s="127">
        <v>31177.851000000002</v>
      </c>
      <c r="V29" s="125">
        <v>15460.797</v>
      </c>
      <c r="W29" s="126">
        <v>15717.054</v>
      </c>
      <c r="X29" s="127">
        <v>31177.851000000002</v>
      </c>
      <c r="Y29" s="125">
        <v>14710.397000000001</v>
      </c>
      <c r="Z29" s="126">
        <v>14954.154</v>
      </c>
      <c r="AA29" s="127">
        <v>29664.550999999999</v>
      </c>
      <c r="AB29" s="125">
        <v>13715.916999999999</v>
      </c>
      <c r="AC29" s="126">
        <v>13943.196000000002</v>
      </c>
      <c r="AD29" s="201">
        <v>27659.113000000001</v>
      </c>
      <c r="AE29" s="125">
        <v>12492.644</v>
      </c>
      <c r="AF29" s="126">
        <v>12699.651999999998</v>
      </c>
      <c r="AG29" s="201">
        <v>25192.295999999998</v>
      </c>
      <c r="AH29" s="125"/>
      <c r="AI29" s="126"/>
      <c r="AJ29" s="118"/>
      <c r="AK29" s="125"/>
      <c r="AL29" s="126"/>
      <c r="AM29" s="118"/>
      <c r="AN29" s="125"/>
      <c r="AO29" s="126"/>
      <c r="AP29" s="118"/>
      <c r="AQ29" s="125"/>
      <c r="AR29" s="126"/>
      <c r="AS29" s="200"/>
      <c r="AT29" s="125"/>
      <c r="AU29" s="126"/>
      <c r="AV29" s="200"/>
      <c r="AW29" s="125">
        <v>512.41800000000001</v>
      </c>
      <c r="AX29" s="126">
        <v>520.91099999999994</v>
      </c>
      <c r="AY29" s="118">
        <v>1033.329</v>
      </c>
      <c r="AZ29" s="125">
        <v>512.41800000000001</v>
      </c>
      <c r="BA29" s="126">
        <v>520.91099999999994</v>
      </c>
      <c r="BB29" s="118">
        <v>1033.329</v>
      </c>
      <c r="BC29" s="125">
        <v>507.48599999999999</v>
      </c>
      <c r="BD29" s="126">
        <v>515.89800000000002</v>
      </c>
      <c r="BE29" s="118">
        <v>1023.384</v>
      </c>
      <c r="BF29" s="125">
        <v>496.70600000000002</v>
      </c>
      <c r="BG29" s="126">
        <v>504.93999999999994</v>
      </c>
      <c r="BH29" s="200">
        <v>1001.646</v>
      </c>
      <c r="BI29" s="125">
        <v>475.87042428974263</v>
      </c>
      <c r="BJ29" s="126">
        <v>483.75902856189106</v>
      </c>
      <c r="BK29" s="201">
        <v>959.62945285163369</v>
      </c>
      <c r="BL29" s="125">
        <v>1470.499</v>
      </c>
      <c r="BM29" s="126">
        <v>1486.6579999999999</v>
      </c>
      <c r="BN29" s="127">
        <v>2957.1570000000002</v>
      </c>
      <c r="BO29" s="125">
        <v>1315.6669999999999</v>
      </c>
      <c r="BP29" s="126">
        <v>1372.3330000000001</v>
      </c>
      <c r="BQ29" s="127">
        <v>2688</v>
      </c>
      <c r="BR29" s="125">
        <v>1174.7080000000001</v>
      </c>
      <c r="BS29" s="126">
        <v>1225.3030000000001</v>
      </c>
      <c r="BT29" s="127">
        <v>2400.011</v>
      </c>
      <c r="BU29" s="125">
        <v>1043.144</v>
      </c>
      <c r="BV29" s="126">
        <v>1088.0719999999999</v>
      </c>
      <c r="BW29" s="127">
        <v>2131.2159999999999</v>
      </c>
      <c r="BX29" s="125">
        <v>921.53043574372577</v>
      </c>
      <c r="BY29" s="126">
        <v>961.2205642562742</v>
      </c>
      <c r="BZ29" s="201">
        <v>1882.751</v>
      </c>
      <c r="CA29" s="125">
        <v>11685.913</v>
      </c>
      <c r="CB29" s="126">
        <v>11879.602999999999</v>
      </c>
      <c r="CC29" s="158">
        <v>23565.516</v>
      </c>
      <c r="CD29" s="125">
        <v>11685.913</v>
      </c>
      <c r="CE29" s="126">
        <v>11879.602999999999</v>
      </c>
      <c r="CF29" s="158">
        <v>23565.516</v>
      </c>
      <c r="CG29" s="125">
        <v>11485.205</v>
      </c>
      <c r="CH29" s="126">
        <v>11675.569</v>
      </c>
      <c r="CI29" s="158">
        <v>23160.774000000001</v>
      </c>
      <c r="CJ29" s="125">
        <v>11055.246999999999</v>
      </c>
      <c r="CK29" s="126">
        <v>11238.485000000001</v>
      </c>
      <c r="CL29" s="158">
        <v>22293.732</v>
      </c>
      <c r="CM29" s="125">
        <v>10611.553</v>
      </c>
      <c r="CN29" s="126">
        <v>10787.436000000002</v>
      </c>
      <c r="CO29" s="204">
        <v>21398.989000000001</v>
      </c>
    </row>
    <row r="30" spans="1:93" s="90" customFormat="1" ht="15" x14ac:dyDescent="0.2">
      <c r="A30" s="122"/>
      <c r="B30" s="123" t="s">
        <v>125</v>
      </c>
      <c r="C30" s="124" t="s">
        <v>100</v>
      </c>
      <c r="D30" s="125"/>
      <c r="E30" s="126"/>
      <c r="F30" s="127"/>
      <c r="G30" s="125"/>
      <c r="H30" s="126"/>
      <c r="I30" s="127"/>
      <c r="J30" s="125"/>
      <c r="K30" s="126"/>
      <c r="L30" s="127"/>
      <c r="M30" s="125"/>
      <c r="N30" s="126"/>
      <c r="O30" s="201"/>
      <c r="P30" s="125"/>
      <c r="Q30" s="126"/>
      <c r="R30" s="201"/>
      <c r="S30" s="125"/>
      <c r="T30" s="126"/>
      <c r="U30" s="127"/>
      <c r="V30" s="125"/>
      <c r="W30" s="126"/>
      <c r="X30" s="127"/>
      <c r="Y30" s="125"/>
      <c r="Z30" s="126"/>
      <c r="AA30" s="127"/>
      <c r="AB30" s="125"/>
      <c r="AC30" s="126"/>
      <c r="AD30" s="201"/>
      <c r="AE30" s="125"/>
      <c r="AF30" s="126"/>
      <c r="AG30" s="201"/>
      <c r="AH30" s="125">
        <v>5162.6970000000001</v>
      </c>
      <c r="AI30" s="126">
        <v>5248.2669999999998</v>
      </c>
      <c r="AJ30" s="127">
        <v>10410.964</v>
      </c>
      <c r="AK30" s="125">
        <v>5162.6970000000001</v>
      </c>
      <c r="AL30" s="126">
        <v>5248.2669999999998</v>
      </c>
      <c r="AM30" s="127">
        <v>10410.964</v>
      </c>
      <c r="AN30" s="125">
        <v>5058.8990000000003</v>
      </c>
      <c r="AO30" s="126">
        <v>5142.7479999999996</v>
      </c>
      <c r="AP30" s="127">
        <v>10201.647000000001</v>
      </c>
      <c r="AQ30" s="125">
        <v>4890.6019999999999</v>
      </c>
      <c r="AR30" s="126">
        <v>4971.6619999999994</v>
      </c>
      <c r="AS30" s="201">
        <v>9862.2639999999992</v>
      </c>
      <c r="AT30" s="125">
        <v>4776.2030609949197</v>
      </c>
      <c r="AU30" s="126">
        <v>4855.36693900508</v>
      </c>
      <c r="AV30" s="201">
        <v>9631.57</v>
      </c>
      <c r="AW30" s="125">
        <v>8477.3760000000002</v>
      </c>
      <c r="AX30" s="126">
        <v>8617.884</v>
      </c>
      <c r="AY30" s="127">
        <v>17095.260000000002</v>
      </c>
      <c r="AZ30" s="125">
        <v>8477.3760000000002</v>
      </c>
      <c r="BA30" s="126">
        <v>8617.884</v>
      </c>
      <c r="BB30" s="127">
        <v>17095.260000000002</v>
      </c>
      <c r="BC30" s="125">
        <v>8395.7860000000001</v>
      </c>
      <c r="BD30" s="126">
        <v>8534.9419999999991</v>
      </c>
      <c r="BE30" s="127">
        <v>16930.727999999999</v>
      </c>
      <c r="BF30" s="125">
        <v>8217.4519999999993</v>
      </c>
      <c r="BG30" s="126">
        <v>8353.6530000000002</v>
      </c>
      <c r="BH30" s="201">
        <v>16571.105</v>
      </c>
      <c r="BI30" s="125">
        <v>7872.7504194042231</v>
      </c>
      <c r="BJ30" s="126">
        <v>8003.2381277441418</v>
      </c>
      <c r="BK30" s="258">
        <v>15875.988547148365</v>
      </c>
      <c r="BL30" s="125">
        <v>4851.5070000000005</v>
      </c>
      <c r="BM30" s="126">
        <v>4904.8220000000001</v>
      </c>
      <c r="BN30" s="127">
        <v>9756.3290000000015</v>
      </c>
      <c r="BO30" s="125">
        <v>4778.1040000000003</v>
      </c>
      <c r="BP30" s="126">
        <v>4033.4220000000005</v>
      </c>
      <c r="BQ30" s="127">
        <v>8811.5260000000017</v>
      </c>
      <c r="BR30" s="125">
        <v>4266.183</v>
      </c>
      <c r="BS30" s="126">
        <v>3601.2860000000001</v>
      </c>
      <c r="BT30" s="127">
        <v>7867.4690000000001</v>
      </c>
      <c r="BU30" s="125">
        <v>3788.3829999999998</v>
      </c>
      <c r="BV30" s="126">
        <v>3197.9520000000002</v>
      </c>
      <c r="BW30" s="127">
        <v>6986.335</v>
      </c>
      <c r="BX30" s="125">
        <v>3346.7191755743174</v>
      </c>
      <c r="BY30" s="126">
        <v>2825.1228244256822</v>
      </c>
      <c r="BZ30" s="201">
        <v>6171.8419999999996</v>
      </c>
      <c r="CA30" s="125"/>
      <c r="CB30" s="126"/>
      <c r="CC30" s="158"/>
      <c r="CD30" s="125"/>
      <c r="CE30" s="126"/>
      <c r="CF30" s="158"/>
      <c r="CG30" s="125"/>
      <c r="CH30" s="126"/>
      <c r="CI30" s="158"/>
      <c r="CJ30" s="125"/>
      <c r="CK30" s="126"/>
      <c r="CL30" s="158"/>
      <c r="CM30" s="125"/>
      <c r="CN30" s="126"/>
      <c r="CO30" s="204"/>
    </row>
    <row r="31" spans="1:93" s="91" customFormat="1" ht="14.25" x14ac:dyDescent="0.2">
      <c r="A31" s="153" t="s">
        <v>128</v>
      </c>
      <c r="B31" s="160" t="s">
        <v>129</v>
      </c>
      <c r="C31" s="155" t="s">
        <v>100</v>
      </c>
      <c r="D31" s="156">
        <v>18895.899000000001</v>
      </c>
      <c r="E31" s="157">
        <v>19209.09</v>
      </c>
      <c r="F31" s="135">
        <v>38104.989000000001</v>
      </c>
      <c r="G31" s="156">
        <v>18895.899000000001</v>
      </c>
      <c r="H31" s="157">
        <v>19209.09</v>
      </c>
      <c r="I31" s="135">
        <v>38104.989000000001</v>
      </c>
      <c r="J31" s="156">
        <v>20521.726999999995</v>
      </c>
      <c r="K31" s="157">
        <v>20938.726000000006</v>
      </c>
      <c r="L31" s="135">
        <v>41460.453000000001</v>
      </c>
      <c r="M31" s="156">
        <v>17098.163</v>
      </c>
      <c r="N31" s="157">
        <v>17445.593999999997</v>
      </c>
      <c r="O31" s="202">
        <v>34543.756999999998</v>
      </c>
      <c r="P31" s="156">
        <v>13819.879000000001</v>
      </c>
      <c r="Q31" s="157">
        <v>14100.695</v>
      </c>
      <c r="R31" s="202">
        <v>27920.574000000001</v>
      </c>
      <c r="S31" s="156">
        <v>1625.0329999999999</v>
      </c>
      <c r="T31" s="157">
        <v>1651.9670000000001</v>
      </c>
      <c r="U31" s="135">
        <v>3277</v>
      </c>
      <c r="V31" s="156">
        <v>1625.0329999999999</v>
      </c>
      <c r="W31" s="157">
        <v>1651.9670000000001</v>
      </c>
      <c r="X31" s="135">
        <v>3277</v>
      </c>
      <c r="Y31" s="156">
        <v>1625.0329999999999</v>
      </c>
      <c r="Z31" s="157">
        <v>1651.9670000000001</v>
      </c>
      <c r="AA31" s="135">
        <v>2888.6669999999999</v>
      </c>
      <c r="AB31" s="156">
        <v>1043.1879999999999</v>
      </c>
      <c r="AC31" s="157">
        <v>1060.479</v>
      </c>
      <c r="AD31" s="202">
        <v>2103.6669999999999</v>
      </c>
      <c r="AE31" s="156">
        <v>935.745</v>
      </c>
      <c r="AF31" s="157">
        <v>951.255</v>
      </c>
      <c r="AG31" s="202">
        <v>1887</v>
      </c>
      <c r="AH31" s="156">
        <v>476.71600000000001</v>
      </c>
      <c r="AI31" s="157">
        <v>484.61700000000002</v>
      </c>
      <c r="AJ31" s="135">
        <v>961.33299999999997</v>
      </c>
      <c r="AK31" s="156">
        <v>476.71600000000001</v>
      </c>
      <c r="AL31" s="157">
        <v>484.61700000000002</v>
      </c>
      <c r="AM31" s="135">
        <v>961.33299999999997</v>
      </c>
      <c r="AN31" s="156">
        <v>411.31599999999997</v>
      </c>
      <c r="AO31" s="157">
        <v>493.351</v>
      </c>
      <c r="AP31" s="135">
        <v>904.66700000000003</v>
      </c>
      <c r="AQ31" s="156">
        <v>348.27500000000003</v>
      </c>
      <c r="AR31" s="157">
        <v>417.73499999999996</v>
      </c>
      <c r="AS31" s="202">
        <v>766.01</v>
      </c>
      <c r="AT31" s="156">
        <v>283.48399999999998</v>
      </c>
      <c r="AU31" s="157">
        <v>340.02100000000002</v>
      </c>
      <c r="AV31" s="202">
        <v>623.505</v>
      </c>
      <c r="AW31" s="156">
        <v>1572.4680000000001</v>
      </c>
      <c r="AX31" s="157">
        <v>1598.5319999999999</v>
      </c>
      <c r="AY31" s="135">
        <v>3171</v>
      </c>
      <c r="AZ31" s="156">
        <v>1572.4680000000001</v>
      </c>
      <c r="BA31" s="157">
        <v>1598.5320000000002</v>
      </c>
      <c r="BB31" s="135">
        <v>3171</v>
      </c>
      <c r="BC31" s="156">
        <v>1112.6119999999999</v>
      </c>
      <c r="BD31" s="157">
        <v>1131.0550000000001</v>
      </c>
      <c r="BE31" s="135">
        <v>2243.6669999999999</v>
      </c>
      <c r="BF31" s="156">
        <v>928.30600000000004</v>
      </c>
      <c r="BG31" s="157">
        <v>943.69399999999996</v>
      </c>
      <c r="BH31" s="202">
        <v>1872</v>
      </c>
      <c r="BI31" s="156">
        <v>699.37</v>
      </c>
      <c r="BJ31" s="157">
        <v>710.96300000000008</v>
      </c>
      <c r="BK31" s="202">
        <v>1410.3330000000001</v>
      </c>
      <c r="BL31" s="156">
        <v>1505.8920000000001</v>
      </c>
      <c r="BM31" s="157">
        <v>1522.441</v>
      </c>
      <c r="BN31" s="135">
        <v>3028.3330000000001</v>
      </c>
      <c r="BO31" s="156">
        <v>1653.6669999999999</v>
      </c>
      <c r="BP31" s="157">
        <v>1654.3329999999999</v>
      </c>
      <c r="BQ31" s="135">
        <v>3308</v>
      </c>
      <c r="BR31" s="156">
        <v>1902.117</v>
      </c>
      <c r="BS31" s="157">
        <v>1902.883</v>
      </c>
      <c r="BT31" s="135">
        <v>3805</v>
      </c>
      <c r="BU31" s="156">
        <v>2139.569</v>
      </c>
      <c r="BV31" s="157">
        <v>2140.431</v>
      </c>
      <c r="BW31" s="135">
        <v>4280</v>
      </c>
      <c r="BX31" s="156">
        <v>2472.6680000000001</v>
      </c>
      <c r="BY31" s="157">
        <v>2473.6649999999995</v>
      </c>
      <c r="BZ31" s="202">
        <v>4946.3329999999996</v>
      </c>
      <c r="CA31" s="156">
        <v>547.95500000000004</v>
      </c>
      <c r="CB31" s="157">
        <v>557.04099999999994</v>
      </c>
      <c r="CC31" s="135">
        <v>1104.9959999999999</v>
      </c>
      <c r="CD31" s="156">
        <v>547.95900000000006</v>
      </c>
      <c r="CE31" s="157">
        <v>557.04099999999994</v>
      </c>
      <c r="CF31" s="135">
        <v>1105</v>
      </c>
      <c r="CG31" s="156">
        <v>548.78600000000006</v>
      </c>
      <c r="CH31" s="157">
        <v>557.88099999999997</v>
      </c>
      <c r="CI31" s="135">
        <v>1106.6669999999999</v>
      </c>
      <c r="CJ31" s="156">
        <v>545.976</v>
      </c>
      <c r="CK31" s="157">
        <v>555.02400000000011</v>
      </c>
      <c r="CL31" s="135">
        <v>1101</v>
      </c>
      <c r="CM31" s="156">
        <v>541.91</v>
      </c>
      <c r="CN31" s="157">
        <v>550.89</v>
      </c>
      <c r="CO31" s="202">
        <v>1092.8</v>
      </c>
    </row>
    <row r="32" spans="1:93" s="90" customFormat="1" ht="15" x14ac:dyDescent="0.2">
      <c r="A32" s="139"/>
      <c r="B32" s="161" t="s">
        <v>124</v>
      </c>
      <c r="C32" s="141" t="s">
        <v>100</v>
      </c>
      <c r="D32" s="142">
        <v>18021.019</v>
      </c>
      <c r="E32" s="143">
        <v>18319.708999999999</v>
      </c>
      <c r="F32" s="162">
        <v>36340.728000000003</v>
      </c>
      <c r="G32" s="142">
        <v>18021.019</v>
      </c>
      <c r="H32" s="143">
        <v>18319.708999999999</v>
      </c>
      <c r="I32" s="162">
        <v>36340.728000000003</v>
      </c>
      <c r="J32" s="142">
        <v>19569.805999999997</v>
      </c>
      <c r="K32" s="143">
        <v>19971.028000000006</v>
      </c>
      <c r="L32" s="162">
        <v>39540.834000000003</v>
      </c>
      <c r="M32" s="142">
        <v>16305.047</v>
      </c>
      <c r="N32" s="143">
        <v>16639.334000000003</v>
      </c>
      <c r="O32" s="204">
        <v>32944.381000000001</v>
      </c>
      <c r="P32" s="142">
        <v>13180.018581936502</v>
      </c>
      <c r="Q32" s="143">
        <v>13447.832800722719</v>
      </c>
      <c r="R32" s="204">
        <v>26627.851382659221</v>
      </c>
      <c r="S32" s="142">
        <v>1252.7380000000001</v>
      </c>
      <c r="T32" s="143">
        <v>1273.501</v>
      </c>
      <c r="U32" s="162">
        <v>2526.239</v>
      </c>
      <c r="V32" s="142">
        <v>1252.7380000000001</v>
      </c>
      <c r="W32" s="143">
        <v>1273.501</v>
      </c>
      <c r="X32" s="162">
        <v>2526.239</v>
      </c>
      <c r="Y32" s="142">
        <v>1252.7380000000001</v>
      </c>
      <c r="Z32" s="143">
        <v>1273.501</v>
      </c>
      <c r="AA32" s="162">
        <v>2526.239</v>
      </c>
      <c r="AB32" s="142">
        <v>804.19399999999996</v>
      </c>
      <c r="AC32" s="143">
        <v>817.52300000000014</v>
      </c>
      <c r="AD32" s="204">
        <v>1621.7170000000001</v>
      </c>
      <c r="AE32" s="142">
        <v>721.3658692963287</v>
      </c>
      <c r="AF32" s="143">
        <v>733.32252910512932</v>
      </c>
      <c r="AG32" s="204">
        <v>1454.688398401458</v>
      </c>
      <c r="AH32" s="142">
        <v>8.5239999999999991</v>
      </c>
      <c r="AI32" s="143">
        <v>8.6649999999999991</v>
      </c>
      <c r="AJ32" s="162">
        <v>17.189</v>
      </c>
      <c r="AK32" s="142">
        <v>8.5239999999999991</v>
      </c>
      <c r="AL32" s="143">
        <v>8.6649999999999991</v>
      </c>
      <c r="AM32" s="162">
        <v>17.189</v>
      </c>
      <c r="AN32" s="142">
        <v>8.0220000000000002</v>
      </c>
      <c r="AO32" s="143">
        <v>8.1539999999999999</v>
      </c>
      <c r="AP32" s="162">
        <v>16.175999999999998</v>
      </c>
      <c r="AQ32" s="142">
        <v>6.7930000000000001</v>
      </c>
      <c r="AR32" s="143">
        <v>6.903999999999999</v>
      </c>
      <c r="AS32" s="204">
        <v>13.696999999999999</v>
      </c>
      <c r="AT32" s="142">
        <v>5.0689682223469665</v>
      </c>
      <c r="AU32" s="143">
        <v>6.079904488192061</v>
      </c>
      <c r="AV32" s="204">
        <v>11.148872710539028</v>
      </c>
      <c r="AW32" s="142">
        <v>1559.731</v>
      </c>
      <c r="AX32" s="143">
        <v>1585.5840000000001</v>
      </c>
      <c r="AY32" s="162">
        <v>3145.3150000000001</v>
      </c>
      <c r="AZ32" s="142">
        <v>1559.731</v>
      </c>
      <c r="BA32" s="143">
        <v>1585.5840000000001</v>
      </c>
      <c r="BB32" s="162">
        <v>3145.3150000000001</v>
      </c>
      <c r="BC32" s="142">
        <v>1103.5999999999999</v>
      </c>
      <c r="BD32" s="143">
        <v>1121.893</v>
      </c>
      <c r="BE32" s="162">
        <v>2225.4929999999999</v>
      </c>
      <c r="BF32" s="142">
        <v>920.78700000000003</v>
      </c>
      <c r="BG32" s="143">
        <v>936.05</v>
      </c>
      <c r="BH32" s="204">
        <v>1856.837</v>
      </c>
      <c r="BI32" s="142">
        <v>693.70517771901712</v>
      </c>
      <c r="BJ32" s="143">
        <v>705.20427565758553</v>
      </c>
      <c r="BK32" s="204">
        <v>1398.9094533766026</v>
      </c>
      <c r="BL32" s="142">
        <v>10.541</v>
      </c>
      <c r="BM32" s="143">
        <v>10.657</v>
      </c>
      <c r="BN32" s="162">
        <v>21.198</v>
      </c>
      <c r="BO32" s="142">
        <v>1641</v>
      </c>
      <c r="BP32" s="143">
        <v>1641.6669999999999</v>
      </c>
      <c r="BQ32" s="162">
        <v>3282.6669999999999</v>
      </c>
      <c r="BR32" s="142">
        <v>1887.547</v>
      </c>
      <c r="BS32" s="143">
        <v>1888.3140000000001</v>
      </c>
      <c r="BT32" s="162">
        <v>3775.8609999999999</v>
      </c>
      <c r="BU32" s="142">
        <v>2123.1799999999998</v>
      </c>
      <c r="BV32" s="143">
        <v>2124.0430000000001</v>
      </c>
      <c r="BW32" s="162">
        <v>4247.223</v>
      </c>
      <c r="BX32" s="142">
        <v>2453.7318176119566</v>
      </c>
      <c r="BY32" s="143">
        <v>2454.7211823880439</v>
      </c>
      <c r="BZ32" s="204">
        <v>4908.4530000000004</v>
      </c>
      <c r="CA32" s="142">
        <v>484.61500000000001</v>
      </c>
      <c r="CB32" s="143">
        <v>492.64699999999999</v>
      </c>
      <c r="CC32" s="162">
        <v>977.26199999999994</v>
      </c>
      <c r="CD32" s="142">
        <v>484.61500000000001</v>
      </c>
      <c r="CE32" s="143">
        <v>492.64699999999999</v>
      </c>
      <c r="CF32" s="162">
        <v>977.26199999999994</v>
      </c>
      <c r="CG32" s="142">
        <v>485.346</v>
      </c>
      <c r="CH32" s="143">
        <v>493.39</v>
      </c>
      <c r="CI32" s="162">
        <v>978.73599999999999</v>
      </c>
      <c r="CJ32" s="142">
        <v>482.86099999999999</v>
      </c>
      <c r="CK32" s="143">
        <v>490.86300000000006</v>
      </c>
      <c r="CL32" s="162">
        <v>973.72400000000005</v>
      </c>
      <c r="CM32" s="142">
        <v>479.2650453147877</v>
      </c>
      <c r="CN32" s="143">
        <v>487.20695468521228</v>
      </c>
      <c r="CO32" s="204">
        <v>966.47199999999998</v>
      </c>
    </row>
    <row r="33" spans="1:93" s="90" customFormat="1" ht="15" x14ac:dyDescent="0.2">
      <c r="A33" s="122"/>
      <c r="B33" s="163" t="s">
        <v>130</v>
      </c>
      <c r="C33" s="124" t="s">
        <v>100</v>
      </c>
      <c r="D33" s="125">
        <v>874.88000000000102</v>
      </c>
      <c r="E33" s="126">
        <v>889.38100000000122</v>
      </c>
      <c r="F33" s="127">
        <v>1764.2610000000022</v>
      </c>
      <c r="G33" s="125">
        <v>874.88</v>
      </c>
      <c r="H33" s="126">
        <v>889.38099999999997</v>
      </c>
      <c r="I33" s="127">
        <v>1764.261</v>
      </c>
      <c r="J33" s="125">
        <v>951.92100000000005</v>
      </c>
      <c r="K33" s="126">
        <v>967.69799999999873</v>
      </c>
      <c r="L33" s="127">
        <v>1919.6189999999988</v>
      </c>
      <c r="M33" s="125">
        <v>793.11599999999999</v>
      </c>
      <c r="N33" s="126">
        <v>806.25999999999658</v>
      </c>
      <c r="O33" s="201">
        <v>1599.3759999999966</v>
      </c>
      <c r="P33" s="125">
        <v>639.86041806349931</v>
      </c>
      <c r="Q33" s="126">
        <v>652.86219927728052</v>
      </c>
      <c r="R33" s="201">
        <v>1292.7226173407798</v>
      </c>
      <c r="S33" s="125">
        <v>372.29499999999985</v>
      </c>
      <c r="T33" s="126">
        <v>378.46600000000012</v>
      </c>
      <c r="U33" s="127">
        <v>750.76099999999997</v>
      </c>
      <c r="V33" s="125">
        <v>372.29499999999985</v>
      </c>
      <c r="W33" s="126">
        <v>378.46600000000012</v>
      </c>
      <c r="X33" s="127">
        <v>750.76099999999997</v>
      </c>
      <c r="Y33" s="125">
        <v>372.29499999999985</v>
      </c>
      <c r="Z33" s="126">
        <v>378.46600000000012</v>
      </c>
      <c r="AA33" s="127">
        <v>750.76099999999997</v>
      </c>
      <c r="AB33" s="125">
        <v>238.994</v>
      </c>
      <c r="AC33" s="126">
        <v>242.95599999999999</v>
      </c>
      <c r="AD33" s="201">
        <v>481.95</v>
      </c>
      <c r="AE33" s="125">
        <v>214.37913070367131</v>
      </c>
      <c r="AF33" s="126">
        <v>217.93247089487068</v>
      </c>
      <c r="AG33" s="201">
        <v>432.31160159854198</v>
      </c>
      <c r="AH33" s="125">
        <v>468.19200000000001</v>
      </c>
      <c r="AI33" s="126">
        <v>475.952</v>
      </c>
      <c r="AJ33" s="127">
        <v>944.14400000000001</v>
      </c>
      <c r="AK33" s="125">
        <v>468.19200000000001</v>
      </c>
      <c r="AL33" s="126">
        <v>475.952</v>
      </c>
      <c r="AM33" s="127">
        <v>944.14400000000001</v>
      </c>
      <c r="AN33" s="125">
        <v>403.29399999999998</v>
      </c>
      <c r="AO33" s="126">
        <v>485.197</v>
      </c>
      <c r="AP33" s="127">
        <v>888.49099999999999</v>
      </c>
      <c r="AQ33" s="125">
        <v>341.48200000000003</v>
      </c>
      <c r="AR33" s="126">
        <v>410.83099999999996</v>
      </c>
      <c r="AS33" s="204">
        <v>752.31299999999999</v>
      </c>
      <c r="AT33" s="125">
        <v>278.41503177765304</v>
      </c>
      <c r="AU33" s="126">
        <v>333.94109551180793</v>
      </c>
      <c r="AV33" s="201">
        <v>612.35612728946091</v>
      </c>
      <c r="AW33" s="125">
        <v>12.73700000000008</v>
      </c>
      <c r="AX33" s="126">
        <v>12.947999999999865</v>
      </c>
      <c r="AY33" s="127">
        <v>25.684999999999945</v>
      </c>
      <c r="AZ33" s="125">
        <v>12.737</v>
      </c>
      <c r="BA33" s="126">
        <v>12.948</v>
      </c>
      <c r="BB33" s="127">
        <v>25.685000000000002</v>
      </c>
      <c r="BC33" s="125">
        <v>9.0120000000000005</v>
      </c>
      <c r="BD33" s="126">
        <v>9.1620000000000008</v>
      </c>
      <c r="BE33" s="127">
        <v>18.173999999999999</v>
      </c>
      <c r="BF33" s="125">
        <v>7.5190000000000001</v>
      </c>
      <c r="BG33" s="126">
        <v>7.6440000000000001</v>
      </c>
      <c r="BH33" s="201">
        <v>15.163</v>
      </c>
      <c r="BI33" s="125">
        <v>5.6648222809828894</v>
      </c>
      <c r="BJ33" s="126">
        <v>5.7587243424145527</v>
      </c>
      <c r="BK33" s="201">
        <v>11.423546623397442</v>
      </c>
      <c r="BL33" s="125">
        <v>1495.3510000000001</v>
      </c>
      <c r="BM33" s="126">
        <v>1511.7840000000001</v>
      </c>
      <c r="BN33" s="127">
        <v>3007.1350000000002</v>
      </c>
      <c r="BO33" s="125">
        <v>12.667</v>
      </c>
      <c r="BP33" s="126">
        <v>12.666</v>
      </c>
      <c r="BQ33" s="127">
        <v>25.332999999999998</v>
      </c>
      <c r="BR33" s="125">
        <v>14.57</v>
      </c>
      <c r="BS33" s="126">
        <v>14.569000000000001</v>
      </c>
      <c r="BT33" s="127">
        <v>29.138999999999999</v>
      </c>
      <c r="BU33" s="125">
        <v>16.388999999999999</v>
      </c>
      <c r="BV33" s="126">
        <v>16.388000000000002</v>
      </c>
      <c r="BW33" s="201">
        <v>32.777000000000001</v>
      </c>
      <c r="BX33" s="125">
        <v>18.936182388043562</v>
      </c>
      <c r="BY33" s="126">
        <v>18.943817611955637</v>
      </c>
      <c r="BZ33" s="201">
        <v>37.8799999999992</v>
      </c>
      <c r="CA33" s="125">
        <v>63.34</v>
      </c>
      <c r="CB33" s="126">
        <v>64.394000000000005</v>
      </c>
      <c r="CC33" s="127">
        <v>127.73400000000001</v>
      </c>
      <c r="CD33" s="125">
        <v>63.344000000000001</v>
      </c>
      <c r="CE33" s="126">
        <v>64.394000000000005</v>
      </c>
      <c r="CF33" s="127">
        <v>127.738</v>
      </c>
      <c r="CG33" s="125">
        <v>63.44</v>
      </c>
      <c r="CH33" s="126">
        <v>64.491</v>
      </c>
      <c r="CI33" s="127">
        <v>127.931</v>
      </c>
      <c r="CJ33" s="125">
        <v>63.115000000000002</v>
      </c>
      <c r="CK33" s="126">
        <v>64.161000000000001</v>
      </c>
      <c r="CL33" s="162">
        <v>127.27600000000001</v>
      </c>
      <c r="CM33" s="125">
        <v>62.644954685212269</v>
      </c>
      <c r="CN33" s="126">
        <v>63.683045314787705</v>
      </c>
      <c r="CO33" s="201">
        <v>126.32799999999997</v>
      </c>
    </row>
    <row r="34" spans="1:93" s="91" customFormat="1" ht="14.25" x14ac:dyDescent="0.2">
      <c r="A34" s="164" t="s">
        <v>131</v>
      </c>
      <c r="B34" s="165" t="s">
        <v>0</v>
      </c>
      <c r="C34" s="145" t="s">
        <v>100</v>
      </c>
      <c r="D34" s="146">
        <v>18750.745999999999</v>
      </c>
      <c r="E34" s="147">
        <v>19061.531999999999</v>
      </c>
      <c r="F34" s="166">
        <v>37812.278000000006</v>
      </c>
      <c r="G34" s="146">
        <v>18750.745999999999</v>
      </c>
      <c r="H34" s="147">
        <v>19061.531999999999</v>
      </c>
      <c r="I34" s="166">
        <v>37812.278000000006</v>
      </c>
      <c r="J34" s="146">
        <v>15845.175999999999</v>
      </c>
      <c r="K34" s="147">
        <v>16107.803</v>
      </c>
      <c r="L34" s="166">
        <v>31952.978999999999</v>
      </c>
      <c r="M34" s="146">
        <v>16534.734</v>
      </c>
      <c r="N34" s="147">
        <v>16510.764999999999</v>
      </c>
      <c r="O34" s="206">
        <v>33045.5</v>
      </c>
      <c r="P34" s="146">
        <v>19600.827000000001</v>
      </c>
      <c r="Q34" s="147">
        <v>19661.177</v>
      </c>
      <c r="R34" s="206">
        <v>39262.004000000001</v>
      </c>
      <c r="S34" s="146">
        <v>165.297</v>
      </c>
      <c r="T34" s="147">
        <v>168.036</v>
      </c>
      <c r="U34" s="166">
        <v>333.33299999999997</v>
      </c>
      <c r="V34" s="146">
        <v>165.297</v>
      </c>
      <c r="W34" s="147">
        <v>168.036</v>
      </c>
      <c r="X34" s="166">
        <v>333.33299999999997</v>
      </c>
      <c r="Y34" s="146">
        <v>165.297</v>
      </c>
      <c r="Z34" s="147">
        <v>168.036</v>
      </c>
      <c r="AA34" s="166">
        <v>326</v>
      </c>
      <c r="AB34" s="146">
        <v>161.63300000000001</v>
      </c>
      <c r="AC34" s="147">
        <v>164.36699999999999</v>
      </c>
      <c r="AD34" s="206">
        <v>326</v>
      </c>
      <c r="AE34" s="146">
        <v>161.63400000000001</v>
      </c>
      <c r="AF34" s="147">
        <v>164.36599999999999</v>
      </c>
      <c r="AG34" s="206">
        <v>326</v>
      </c>
      <c r="AH34" s="146">
        <v>41.489999999999995</v>
      </c>
      <c r="AI34" s="147">
        <v>42.177</v>
      </c>
      <c r="AJ34" s="166">
        <v>83.667000000000002</v>
      </c>
      <c r="AK34" s="146">
        <v>41.489999999999995</v>
      </c>
      <c r="AL34" s="147">
        <v>42.177</v>
      </c>
      <c r="AM34" s="166">
        <v>83.667000000000002</v>
      </c>
      <c r="AN34" s="146">
        <v>52.730000000000004</v>
      </c>
      <c r="AO34" s="147">
        <v>53.602999999999994</v>
      </c>
      <c r="AP34" s="166">
        <v>106.333</v>
      </c>
      <c r="AQ34" s="146">
        <v>52.257999999999996</v>
      </c>
      <c r="AR34" s="147">
        <v>53.675000000000004</v>
      </c>
      <c r="AS34" s="206">
        <v>105.93299999999999</v>
      </c>
      <c r="AT34" s="146">
        <v>38.268999999999998</v>
      </c>
      <c r="AU34" s="147">
        <v>41.963000000000001</v>
      </c>
      <c r="AV34" s="206">
        <v>80.231999999999999</v>
      </c>
      <c r="AW34" s="146">
        <v>393.887</v>
      </c>
      <c r="AX34" s="147">
        <v>400.41500000000002</v>
      </c>
      <c r="AY34" s="166">
        <v>794.30199999999991</v>
      </c>
      <c r="AZ34" s="146">
        <v>393.887</v>
      </c>
      <c r="BA34" s="147">
        <v>400.41500000000002</v>
      </c>
      <c r="BB34" s="166">
        <v>794.30199999999991</v>
      </c>
      <c r="BC34" s="146">
        <v>624.90499999999997</v>
      </c>
      <c r="BD34" s="147">
        <v>624.02800000000002</v>
      </c>
      <c r="BE34" s="166">
        <v>1248.933</v>
      </c>
      <c r="BF34" s="146">
        <v>610.476</v>
      </c>
      <c r="BG34" s="147">
        <v>603.87600000000009</v>
      </c>
      <c r="BH34" s="206">
        <v>1214.3520000000001</v>
      </c>
      <c r="BI34" s="146">
        <v>421.37900000000002</v>
      </c>
      <c r="BJ34" s="147">
        <v>411.28800000000001</v>
      </c>
      <c r="BK34" s="206">
        <v>832.66700000000003</v>
      </c>
      <c r="BL34" s="146">
        <v>136.417</v>
      </c>
      <c r="BM34" s="147">
        <v>137.916</v>
      </c>
      <c r="BN34" s="166">
        <v>274.33299999999997</v>
      </c>
      <c r="BO34" s="146">
        <v>143.334</v>
      </c>
      <c r="BP34" s="147">
        <v>141.333</v>
      </c>
      <c r="BQ34" s="166">
        <v>284.66700000000003</v>
      </c>
      <c r="BR34" s="146">
        <v>182.637</v>
      </c>
      <c r="BS34" s="147">
        <v>129.363</v>
      </c>
      <c r="BT34" s="166">
        <v>312</v>
      </c>
      <c r="BU34" s="133">
        <v>333.62800000000004</v>
      </c>
      <c r="BV34" s="134">
        <v>218.18299999999999</v>
      </c>
      <c r="BW34" s="202">
        <v>551.81100000000004</v>
      </c>
      <c r="BX34" s="259">
        <v>393.30799999999999</v>
      </c>
      <c r="BY34" s="260">
        <v>218.02599999999995</v>
      </c>
      <c r="BZ34" s="202">
        <v>611.33399999999995</v>
      </c>
      <c r="CA34" s="146">
        <v>105.625</v>
      </c>
      <c r="CB34" s="147">
        <v>107.375</v>
      </c>
      <c r="CC34" s="166">
        <v>213</v>
      </c>
      <c r="CD34" s="146">
        <v>105.625</v>
      </c>
      <c r="CE34" s="147">
        <v>107.375</v>
      </c>
      <c r="CF34" s="166">
        <v>213</v>
      </c>
      <c r="CG34" s="146">
        <v>113.72399999999999</v>
      </c>
      <c r="CH34" s="147">
        <v>115.60900000000001</v>
      </c>
      <c r="CI34" s="166">
        <v>229.333</v>
      </c>
      <c r="CJ34" s="146">
        <v>96.286000000000001</v>
      </c>
      <c r="CK34" s="147">
        <v>97.88000000000001</v>
      </c>
      <c r="CL34" s="166">
        <v>194.166</v>
      </c>
      <c r="CM34" s="146">
        <v>101.49199999999999</v>
      </c>
      <c r="CN34" s="147">
        <v>103.17400000000001</v>
      </c>
      <c r="CO34" s="206">
        <v>204.666</v>
      </c>
    </row>
    <row r="35" spans="1:93" s="90" customFormat="1" ht="15" x14ac:dyDescent="0.2">
      <c r="A35" s="122"/>
      <c r="B35" s="123" t="s">
        <v>124</v>
      </c>
      <c r="C35" s="124" t="s">
        <v>100</v>
      </c>
      <c r="D35" s="125">
        <v>18527.612000000001</v>
      </c>
      <c r="E35" s="126">
        <v>18834.7</v>
      </c>
      <c r="F35" s="158">
        <v>37362.312000000005</v>
      </c>
      <c r="G35" s="125">
        <v>18527.612000000001</v>
      </c>
      <c r="H35" s="126">
        <v>18834.7</v>
      </c>
      <c r="I35" s="158">
        <v>37362.312000000005</v>
      </c>
      <c r="J35" s="125">
        <v>15656.618</v>
      </c>
      <c r="K35" s="126">
        <v>15916.121000000001</v>
      </c>
      <c r="L35" s="158">
        <v>31572.739000000001</v>
      </c>
      <c r="M35" s="125">
        <v>16339.730000000001</v>
      </c>
      <c r="N35" s="126">
        <v>16312.528999999999</v>
      </c>
      <c r="O35" s="204">
        <v>32652.258999999998</v>
      </c>
      <c r="P35" s="125">
        <v>19367.577425615986</v>
      </c>
      <c r="Q35" s="126">
        <v>19427.209261437805</v>
      </c>
      <c r="R35" s="204">
        <v>38794.786687053791</v>
      </c>
      <c r="S35" s="125"/>
      <c r="T35" s="126"/>
      <c r="U35" s="158">
        <v>0</v>
      </c>
      <c r="V35" s="125"/>
      <c r="W35" s="126"/>
      <c r="X35" s="158">
        <v>0</v>
      </c>
      <c r="Y35" s="125"/>
      <c r="Z35" s="126"/>
      <c r="AA35" s="158"/>
      <c r="AB35" s="125"/>
      <c r="AC35" s="126"/>
      <c r="AD35" s="204"/>
      <c r="AE35" s="125"/>
      <c r="AF35" s="126"/>
      <c r="AG35" s="204"/>
      <c r="AH35" s="125">
        <v>3.9039999999999999</v>
      </c>
      <c r="AI35" s="126">
        <v>3.9689999999999999</v>
      </c>
      <c r="AJ35" s="158">
        <v>7.8729999999999993</v>
      </c>
      <c r="AK35" s="125">
        <v>3.9039999999999999</v>
      </c>
      <c r="AL35" s="126">
        <v>3.9689999999999999</v>
      </c>
      <c r="AM35" s="158">
        <v>7.8729999999999993</v>
      </c>
      <c r="AN35" s="125">
        <v>4.9619999999999997</v>
      </c>
      <c r="AO35" s="126">
        <v>5.0439999999999996</v>
      </c>
      <c r="AP35" s="158">
        <v>10.006</v>
      </c>
      <c r="AQ35" s="125">
        <v>4.9429999999999996</v>
      </c>
      <c r="AR35" s="126">
        <v>5.0250000000000004</v>
      </c>
      <c r="AS35" s="204">
        <v>9.968</v>
      </c>
      <c r="AT35" s="125">
        <v>3.6010062209132188</v>
      </c>
      <c r="AU35" s="126">
        <v>3.9486013234780484</v>
      </c>
      <c r="AV35" s="204">
        <v>7.5496075443912671</v>
      </c>
      <c r="AW35" s="125">
        <v>328.89600000000002</v>
      </c>
      <c r="AX35" s="126">
        <v>334.34699999999998</v>
      </c>
      <c r="AY35" s="158">
        <v>663.24299999999994</v>
      </c>
      <c r="AZ35" s="125">
        <v>328.89600000000002</v>
      </c>
      <c r="BA35" s="126">
        <v>334.34699999999998</v>
      </c>
      <c r="BB35" s="158">
        <v>663.24299999999994</v>
      </c>
      <c r="BC35" s="125">
        <v>517.14499999999998</v>
      </c>
      <c r="BD35" s="126">
        <v>525.71500000000003</v>
      </c>
      <c r="BE35" s="158">
        <v>1042.8599999999999</v>
      </c>
      <c r="BF35" s="125">
        <v>501.43799999999999</v>
      </c>
      <c r="BG35" s="126">
        <v>509.74800000000005</v>
      </c>
      <c r="BH35" s="204">
        <v>1011.186</v>
      </c>
      <c r="BI35" s="125">
        <v>350.88058939582595</v>
      </c>
      <c r="BJ35" s="126">
        <v>342.47785450017784</v>
      </c>
      <c r="BK35" s="204">
        <v>693.35844389600379</v>
      </c>
      <c r="BL35" s="125">
        <v>18.934999999999999</v>
      </c>
      <c r="BM35" s="126">
        <v>19.143000000000001</v>
      </c>
      <c r="BN35" s="158">
        <v>38.078000000000003</v>
      </c>
      <c r="BO35" s="125">
        <v>143.334</v>
      </c>
      <c r="BP35" s="126">
        <v>141.333</v>
      </c>
      <c r="BQ35" s="158">
        <v>284.66700000000003</v>
      </c>
      <c r="BR35" s="125">
        <v>182.637</v>
      </c>
      <c r="BS35" s="126">
        <v>129.363</v>
      </c>
      <c r="BT35" s="158">
        <v>312</v>
      </c>
      <c r="BU35" s="125">
        <v>333.62800000000004</v>
      </c>
      <c r="BV35" s="126">
        <v>218.18299999999999</v>
      </c>
      <c r="BW35" s="201">
        <v>551.81100000000004</v>
      </c>
      <c r="BX35" s="125">
        <v>393.30799999999999</v>
      </c>
      <c r="BY35" s="126">
        <v>218.02599999999995</v>
      </c>
      <c r="BZ35" s="201">
        <v>611.33399999999995</v>
      </c>
      <c r="CA35" s="125">
        <v>48.058999999999997</v>
      </c>
      <c r="CB35" s="126">
        <v>48.856000000000002</v>
      </c>
      <c r="CC35" s="158">
        <v>96.914999999999992</v>
      </c>
      <c r="CD35" s="125">
        <v>48.058999999999997</v>
      </c>
      <c r="CE35" s="126">
        <v>48.856000000000002</v>
      </c>
      <c r="CF35" s="158">
        <v>96.914999999999992</v>
      </c>
      <c r="CG35" s="125">
        <v>51.744</v>
      </c>
      <c r="CH35" s="126">
        <v>52.603000000000002</v>
      </c>
      <c r="CI35" s="158">
        <v>104.34699999999999</v>
      </c>
      <c r="CJ35" s="125">
        <v>43.808999999999997</v>
      </c>
      <c r="CK35" s="126">
        <v>44.537000000000006</v>
      </c>
      <c r="CL35" s="158">
        <v>88.346000000000004</v>
      </c>
      <c r="CM35" s="125">
        <v>46.179341014140107</v>
      </c>
      <c r="CN35" s="126">
        <v>46.944658985859888</v>
      </c>
      <c r="CO35" s="204">
        <v>93.123999999999995</v>
      </c>
    </row>
    <row r="36" spans="1:93" s="90" customFormat="1" ht="15" x14ac:dyDescent="0.2">
      <c r="A36" s="167"/>
      <c r="B36" s="168" t="s">
        <v>132</v>
      </c>
      <c r="C36" s="169" t="s">
        <v>100</v>
      </c>
      <c r="D36" s="170">
        <v>223.1339999999982</v>
      </c>
      <c r="E36" s="171">
        <v>226.83199999999852</v>
      </c>
      <c r="F36" s="172">
        <v>449.96599999999671</v>
      </c>
      <c r="G36" s="173">
        <v>223.13399999999999</v>
      </c>
      <c r="H36" s="174">
        <v>226.83199999999999</v>
      </c>
      <c r="I36" s="175">
        <v>449.96600000000001</v>
      </c>
      <c r="J36" s="170">
        <v>188.55799999999999</v>
      </c>
      <c r="K36" s="171">
        <v>191.68199999999797</v>
      </c>
      <c r="L36" s="172">
        <v>380.23999999999796</v>
      </c>
      <c r="M36" s="170">
        <v>195.00399999999999</v>
      </c>
      <c r="N36" s="171">
        <v>198.23600000000201</v>
      </c>
      <c r="O36" s="205">
        <v>393.24100000000197</v>
      </c>
      <c r="P36" s="170">
        <v>233.24957438401543</v>
      </c>
      <c r="Q36" s="171">
        <v>233.96773856219443</v>
      </c>
      <c r="R36" s="205">
        <v>467.21731294620986</v>
      </c>
      <c r="S36" s="170">
        <v>165.297</v>
      </c>
      <c r="T36" s="171">
        <v>168.036</v>
      </c>
      <c r="U36" s="172">
        <v>333.33299999999997</v>
      </c>
      <c r="V36" s="170">
        <v>165.297</v>
      </c>
      <c r="W36" s="171">
        <v>168.036</v>
      </c>
      <c r="X36" s="172">
        <v>333.33299999999997</v>
      </c>
      <c r="Y36" s="170">
        <v>165.297</v>
      </c>
      <c r="Z36" s="171">
        <v>168.036</v>
      </c>
      <c r="AA36" s="172">
        <v>333.33299999999997</v>
      </c>
      <c r="AB36" s="170">
        <v>161.63300000000001</v>
      </c>
      <c r="AC36" s="171">
        <v>164.36699999999999</v>
      </c>
      <c r="AD36" s="205">
        <v>326</v>
      </c>
      <c r="AE36" s="170">
        <v>161.63400000000001</v>
      </c>
      <c r="AF36" s="171">
        <v>164.36599999999999</v>
      </c>
      <c r="AG36" s="205">
        <v>326</v>
      </c>
      <c r="AH36" s="170">
        <v>37.585999999999999</v>
      </c>
      <c r="AI36" s="171">
        <v>38.207999999999998</v>
      </c>
      <c r="AJ36" s="172">
        <v>75.793999999999997</v>
      </c>
      <c r="AK36" s="170">
        <v>37.585999999999999</v>
      </c>
      <c r="AL36" s="171">
        <v>38.207999999999998</v>
      </c>
      <c r="AM36" s="172">
        <v>75.793999999999997</v>
      </c>
      <c r="AN36" s="170">
        <v>47.768000000000001</v>
      </c>
      <c r="AO36" s="171">
        <v>48.558999999999997</v>
      </c>
      <c r="AP36" s="172">
        <v>96.326999999999998</v>
      </c>
      <c r="AQ36" s="170">
        <v>47.314999999999998</v>
      </c>
      <c r="AR36" s="171">
        <v>48.650000000000006</v>
      </c>
      <c r="AS36" s="205">
        <v>95.965000000000003</v>
      </c>
      <c r="AT36" s="170">
        <v>34.667993779086778</v>
      </c>
      <c r="AU36" s="171">
        <v>38.014398676521949</v>
      </c>
      <c r="AV36" s="205">
        <v>72.682392455608735</v>
      </c>
      <c r="AW36" s="170">
        <v>64.990999999999985</v>
      </c>
      <c r="AX36" s="171">
        <v>66.06800000000004</v>
      </c>
      <c r="AY36" s="172">
        <v>131.05900000000003</v>
      </c>
      <c r="AZ36" s="170">
        <v>64.990999999999985</v>
      </c>
      <c r="BA36" s="171">
        <v>66.06800000000004</v>
      </c>
      <c r="BB36" s="172">
        <v>131.05900000000003</v>
      </c>
      <c r="BC36" s="170">
        <v>107.76</v>
      </c>
      <c r="BD36" s="171">
        <v>98.313000000000002</v>
      </c>
      <c r="BE36" s="172">
        <v>206.07300000000001</v>
      </c>
      <c r="BF36" s="170">
        <v>109.038</v>
      </c>
      <c r="BG36" s="171">
        <v>94.128</v>
      </c>
      <c r="BH36" s="205">
        <v>203.166</v>
      </c>
      <c r="BI36" s="170">
        <v>70.498410604174069</v>
      </c>
      <c r="BJ36" s="171">
        <v>68.81014549982217</v>
      </c>
      <c r="BK36" s="205">
        <v>139.30855610399624</v>
      </c>
      <c r="BL36" s="170">
        <v>117.482</v>
      </c>
      <c r="BM36" s="171">
        <v>118.773</v>
      </c>
      <c r="BN36" s="172">
        <v>236.255</v>
      </c>
      <c r="BO36" s="170"/>
      <c r="BP36" s="171"/>
      <c r="BQ36" s="172"/>
      <c r="BR36" s="170"/>
      <c r="BS36" s="171"/>
      <c r="BT36" s="172"/>
      <c r="BU36" s="207"/>
      <c r="BV36" s="208"/>
      <c r="BW36" s="209"/>
      <c r="BX36" s="170"/>
      <c r="BY36" s="171"/>
      <c r="BZ36" s="205"/>
      <c r="CA36" s="170">
        <v>57.566000000000003</v>
      </c>
      <c r="CB36" s="171">
        <v>58.518999999999998</v>
      </c>
      <c r="CC36" s="172">
        <v>116.08500000000001</v>
      </c>
      <c r="CD36" s="170">
        <v>57.566000000000003</v>
      </c>
      <c r="CE36" s="171">
        <v>58.518999999999998</v>
      </c>
      <c r="CF36" s="172">
        <v>116.08500000000001</v>
      </c>
      <c r="CG36" s="170">
        <v>61.98</v>
      </c>
      <c r="CH36" s="171">
        <v>63.006</v>
      </c>
      <c r="CI36" s="172">
        <v>124.986</v>
      </c>
      <c r="CJ36" s="170">
        <v>52.476999999999997</v>
      </c>
      <c r="CK36" s="171">
        <v>53.343000000000004</v>
      </c>
      <c r="CL36" s="172">
        <v>105.82</v>
      </c>
      <c r="CM36" s="170">
        <v>55.312658985859883</v>
      </c>
      <c r="CN36" s="171">
        <v>56.229341014140118</v>
      </c>
      <c r="CO36" s="205">
        <v>111.542</v>
      </c>
    </row>
    <row r="37" spans="1:93" hidden="1" x14ac:dyDescent="0.2">
      <c r="AG37" s="246"/>
    </row>
    <row r="38" spans="1:93" hidden="1" x14ac:dyDescent="0.2">
      <c r="D38" s="93">
        <f>301912.975+282571.548-213779.194-194095.049</f>
        <v>176610.28000000003</v>
      </c>
      <c r="AG38" s="246"/>
    </row>
    <row r="39" spans="1:93" hidden="1" x14ac:dyDescent="0.2">
      <c r="D39" s="93">
        <f>213779.194+194095.049</f>
        <v>407874.24300000002</v>
      </c>
      <c r="AG39" s="246"/>
    </row>
    <row r="40" spans="1:93" hidden="1" x14ac:dyDescent="0.2">
      <c r="AG40" s="246"/>
    </row>
    <row r="41" spans="1:93" ht="14.25" hidden="1" x14ac:dyDescent="0.2">
      <c r="B41" s="94" t="s">
        <v>115</v>
      </c>
      <c r="C41" s="95"/>
      <c r="D41" s="95"/>
      <c r="E41" s="95"/>
      <c r="F41" s="95"/>
      <c r="G41" s="96"/>
      <c r="H41" s="96"/>
      <c r="I41" s="96"/>
      <c r="J41" s="96"/>
      <c r="K41" s="96"/>
      <c r="L41" s="96"/>
      <c r="M41" s="96"/>
      <c r="N41" s="96"/>
      <c r="O41" s="96"/>
      <c r="AG41" s="246"/>
    </row>
    <row r="42" spans="1:93" hidden="1" x14ac:dyDescent="0.2">
      <c r="B42" s="97" t="s">
        <v>142</v>
      </c>
      <c r="C42" s="97"/>
      <c r="D42" s="97">
        <v>2091.9360000000001</v>
      </c>
      <c r="E42" s="95">
        <f>3904.496-D42</f>
        <v>1812.56</v>
      </c>
      <c r="F42" s="95"/>
      <c r="G42" s="96"/>
      <c r="H42" s="96"/>
      <c r="I42" s="96"/>
      <c r="J42" s="96"/>
      <c r="K42" s="96"/>
      <c r="L42" s="96"/>
      <c r="M42" s="96"/>
      <c r="N42" s="96"/>
      <c r="O42" s="96"/>
      <c r="AG42" s="246"/>
    </row>
    <row r="43" spans="1:93" hidden="1" x14ac:dyDescent="0.2">
      <c r="B43" s="97" t="s">
        <v>143</v>
      </c>
      <c r="C43" s="97"/>
      <c r="D43" s="97">
        <v>1000</v>
      </c>
      <c r="E43" s="95">
        <f>5854.928-D43</f>
        <v>4854.9279999999999</v>
      </c>
      <c r="F43" s="95"/>
      <c r="G43" s="96"/>
      <c r="H43" s="96"/>
      <c r="I43" s="96"/>
      <c r="J43" s="96"/>
      <c r="K43" s="96"/>
      <c r="L43" s="96"/>
      <c r="M43" s="96"/>
      <c r="N43" s="96"/>
      <c r="O43" s="96"/>
      <c r="AG43" s="246"/>
    </row>
    <row r="44" spans="1:93" hidden="1" x14ac:dyDescent="0.2">
      <c r="B44" s="97" t="s">
        <v>144</v>
      </c>
      <c r="C44" s="97"/>
      <c r="D44" s="97">
        <v>0</v>
      </c>
      <c r="E44" s="95">
        <v>0</v>
      </c>
      <c r="F44" s="95"/>
      <c r="G44" s="96"/>
      <c r="H44" s="96"/>
      <c r="I44" s="96"/>
      <c r="J44" s="96"/>
      <c r="K44" s="96"/>
      <c r="L44" s="96"/>
      <c r="M44" s="96"/>
      <c r="N44" s="96"/>
      <c r="O44" s="96"/>
      <c r="AG44" s="246"/>
    </row>
    <row r="45" spans="1:93" hidden="1" x14ac:dyDescent="0.2">
      <c r="B45" s="97" t="s">
        <v>145</v>
      </c>
      <c r="C45" s="97"/>
      <c r="D45" s="97">
        <v>1748.1</v>
      </c>
      <c r="E45" s="95">
        <f>3681.392-D45</f>
        <v>1933.2919999999999</v>
      </c>
      <c r="F45" s="95"/>
      <c r="G45" s="96"/>
      <c r="H45" s="96"/>
      <c r="I45" s="96"/>
      <c r="J45" s="96"/>
      <c r="K45" s="96"/>
      <c r="L45" s="96"/>
      <c r="M45" s="96"/>
      <c r="N45" s="96"/>
      <c r="O45" s="96"/>
      <c r="AG45" s="246"/>
    </row>
    <row r="46" spans="1:93" hidden="1" x14ac:dyDescent="0.2">
      <c r="B46" s="98"/>
      <c r="C46" s="98"/>
      <c r="D46" s="99">
        <f>SUM(D42:D45)</f>
        <v>4840.0360000000001</v>
      </c>
      <c r="E46" s="99">
        <f>SUM(E42:E45)</f>
        <v>8600.7799999999988</v>
      </c>
      <c r="F46" s="95"/>
      <c r="G46" s="96"/>
      <c r="H46" s="96"/>
      <c r="I46" s="96"/>
      <c r="J46" s="96"/>
      <c r="K46" s="96"/>
      <c r="L46" s="96"/>
      <c r="M46" s="96"/>
      <c r="N46" s="96"/>
      <c r="O46" s="96"/>
      <c r="AG46" s="246"/>
    </row>
    <row r="47" spans="1:93" hidden="1" x14ac:dyDescent="0.2">
      <c r="AG47" s="246"/>
    </row>
    <row r="48" spans="1:93" hidden="1" x14ac:dyDescent="0.2">
      <c r="D48" s="93">
        <f>66095.645+67857.431</f>
        <v>133953.076</v>
      </c>
      <c r="E48" s="93">
        <f>10572.499+10880.914</f>
        <v>21453.413</v>
      </c>
      <c r="F48" s="93">
        <f>11465.637+9738.154</f>
        <v>21203.791000000001</v>
      </c>
      <c r="AG48" s="246"/>
    </row>
    <row r="49" spans="4:93" hidden="1" x14ac:dyDescent="0.2">
      <c r="AG49" s="246"/>
    </row>
    <row r="50" spans="4:93" hidden="1" x14ac:dyDescent="0.2">
      <c r="D50" s="100">
        <f>D17-D24-D31-D34</f>
        <v>369199.76199999999</v>
      </c>
      <c r="AG50" s="246"/>
    </row>
    <row r="51" spans="4:93" hidden="1" x14ac:dyDescent="0.2">
      <c r="AG51" s="246"/>
    </row>
    <row r="52" spans="4:93" hidden="1" x14ac:dyDescent="0.2">
      <c r="D52" s="100">
        <f>D50-D18</f>
        <v>0</v>
      </c>
      <c r="AG52" s="246"/>
    </row>
    <row r="53" spans="4:93" hidden="1" x14ac:dyDescent="0.2">
      <c r="AG53" s="246"/>
    </row>
    <row r="54" spans="4:93" hidden="1" x14ac:dyDescent="0.2">
      <c r="AG54" s="246"/>
    </row>
    <row r="56" spans="4:93" x14ac:dyDescent="0.2">
      <c r="BI56" s="101"/>
      <c r="BJ56" s="101"/>
      <c r="BX56" s="101"/>
      <c r="BY56" s="101"/>
      <c r="BZ56" s="101"/>
      <c r="CM56" s="101"/>
      <c r="CN56" s="101"/>
      <c r="CO56" s="101"/>
    </row>
  </sheetData>
  <mergeCells count="52">
    <mergeCell ref="BO5:BQ5"/>
    <mergeCell ref="BR5:BT5"/>
    <mergeCell ref="BL2:BZ2"/>
    <mergeCell ref="CA2:CO2"/>
    <mergeCell ref="BL3:BZ3"/>
    <mergeCell ref="BL4:BZ4"/>
    <mergeCell ref="BL5:BN5"/>
    <mergeCell ref="CA3:CO3"/>
    <mergeCell ref="CA4:CO4"/>
    <mergeCell ref="CD5:CF5"/>
    <mergeCell ref="CG5:CI5"/>
    <mergeCell ref="CJ5:CL5"/>
    <mergeCell ref="CM5:CO5"/>
    <mergeCell ref="BX5:BZ5"/>
    <mergeCell ref="CA5:CC5"/>
    <mergeCell ref="S2:AG2"/>
    <mergeCell ref="P5:R5"/>
    <mergeCell ref="D5:F5"/>
    <mergeCell ref="AE5:AG5"/>
    <mergeCell ref="AH5:AJ5"/>
    <mergeCell ref="A1:AG1"/>
    <mergeCell ref="D4:R4"/>
    <mergeCell ref="G5:I5"/>
    <mergeCell ref="J5:L5"/>
    <mergeCell ref="M5:O5"/>
    <mergeCell ref="D3:R3"/>
    <mergeCell ref="S3:AG3"/>
    <mergeCell ref="S4:AG4"/>
    <mergeCell ref="V5:X5"/>
    <mergeCell ref="Y5:AA5"/>
    <mergeCell ref="AB5:AD5"/>
    <mergeCell ref="A2:A6"/>
    <mergeCell ref="C2:C6"/>
    <mergeCell ref="B2:B6"/>
    <mergeCell ref="S5:U5"/>
    <mergeCell ref="D2:R2"/>
    <mergeCell ref="AW2:BK2"/>
    <mergeCell ref="AH2:AV2"/>
    <mergeCell ref="AH3:AV3"/>
    <mergeCell ref="AH4:AV4"/>
    <mergeCell ref="BU5:BW5"/>
    <mergeCell ref="BC5:BE5"/>
    <mergeCell ref="BF5:BH5"/>
    <mergeCell ref="AW3:BK3"/>
    <mergeCell ref="AW4:BK4"/>
    <mergeCell ref="AT5:AV5"/>
    <mergeCell ref="BI5:BK5"/>
    <mergeCell ref="AW5:AY5"/>
    <mergeCell ref="AK5:AM5"/>
    <mergeCell ref="AN5:AP5"/>
    <mergeCell ref="AQ5:AS5"/>
    <mergeCell ref="AZ5:BB5"/>
  </mergeCells>
  <phoneticPr fontId="3" type="noConversion"/>
  <printOptions horizontalCentered="1"/>
  <pageMargins left="0.39370078740157483" right="0.39370078740157483" top="1.1811023622047245" bottom="0.39370078740157483" header="0" footer="0"/>
  <pageSetup paperSize="9" scale="55" fitToWidth="8" orientation="landscape" blackAndWhite="1" r:id="rId1"/>
  <colBreaks count="5" manualBreakCount="5">
    <brk id="18" max="43" man="1"/>
    <brk id="33" max="43" man="1"/>
    <brk id="48" max="43" man="1"/>
    <brk id="63" max="43" man="1"/>
    <brk id="78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90"/>
  <sheetViews>
    <sheetView topLeftCell="B1" zoomScale="80" zoomScaleNormal="80" zoomScaleSheetLayoutView="100" workbookViewId="0">
      <selection activeCell="I14" sqref="I14"/>
    </sheetView>
  </sheetViews>
  <sheetFormatPr defaultColWidth="9.140625" defaultRowHeight="15.75" x14ac:dyDescent="0.25"/>
  <cols>
    <col min="1" max="1" width="3.7109375" style="1" hidden="1" customWidth="1"/>
    <col min="2" max="2" width="6" style="1" customWidth="1"/>
    <col min="3" max="3" width="51.140625" style="1" customWidth="1"/>
    <col min="4" max="4" width="15.28515625" style="1" customWidth="1"/>
    <col min="5" max="5" width="10.85546875" style="1" customWidth="1"/>
    <col min="6" max="6" width="34.140625" style="1" customWidth="1"/>
    <col min="7" max="16384" width="9.140625" style="1"/>
  </cols>
  <sheetData>
    <row r="1" spans="2:6" ht="63.75" customHeight="1" x14ac:dyDescent="0.25">
      <c r="B1" s="280" t="s">
        <v>212</v>
      </c>
      <c r="C1" s="280"/>
      <c r="D1" s="280"/>
      <c r="E1" s="280"/>
      <c r="F1" s="280"/>
    </row>
    <row r="2" spans="2:6" ht="19.5" customHeight="1" x14ac:dyDescent="0.25">
      <c r="B2" s="281" t="s">
        <v>213</v>
      </c>
      <c r="C2" s="281"/>
      <c r="D2" s="281"/>
      <c r="E2" s="281"/>
      <c r="F2" s="281"/>
    </row>
    <row r="3" spans="2:6" ht="81.75" customHeight="1" x14ac:dyDescent="0.25">
      <c r="B3" s="216" t="s">
        <v>22</v>
      </c>
      <c r="C3" s="216" t="s">
        <v>23</v>
      </c>
      <c r="D3" s="216" t="s">
        <v>1</v>
      </c>
      <c r="E3" s="290" t="s">
        <v>24</v>
      </c>
      <c r="F3" s="291"/>
    </row>
    <row r="4" spans="2:6" x14ac:dyDescent="0.25">
      <c r="B4" s="216">
        <v>1</v>
      </c>
      <c r="C4" s="216">
        <v>2</v>
      </c>
      <c r="D4" s="216">
        <v>3</v>
      </c>
      <c r="E4" s="290">
        <v>4</v>
      </c>
      <c r="F4" s="291"/>
    </row>
    <row r="5" spans="2:6" ht="15.75" customHeight="1" x14ac:dyDescent="0.25">
      <c r="B5" s="217" t="s">
        <v>6</v>
      </c>
      <c r="C5" s="218" t="s">
        <v>16</v>
      </c>
      <c r="D5" s="216"/>
      <c r="E5" s="285"/>
      <c r="F5" s="286"/>
    </row>
    <row r="6" spans="2:6" ht="33" customHeight="1" x14ac:dyDescent="0.25">
      <c r="B6" s="216" t="s">
        <v>7</v>
      </c>
      <c r="C6" s="219" t="s">
        <v>154</v>
      </c>
      <c r="D6" s="287" t="s">
        <v>149</v>
      </c>
      <c r="E6" s="285">
        <v>1040</v>
      </c>
      <c r="F6" s="286"/>
    </row>
    <row r="7" spans="2:6" ht="31.5" customHeight="1" x14ac:dyDescent="0.25">
      <c r="B7" s="216" t="s">
        <v>8</v>
      </c>
      <c r="C7" s="219" t="s">
        <v>155</v>
      </c>
      <c r="D7" s="289"/>
      <c r="E7" s="285">
        <v>1237</v>
      </c>
      <c r="F7" s="286"/>
    </row>
    <row r="8" spans="2:6" ht="31.5" x14ac:dyDescent="0.25">
      <c r="B8" s="216" t="s">
        <v>9</v>
      </c>
      <c r="C8" s="219" t="s">
        <v>156</v>
      </c>
      <c r="D8" s="289"/>
      <c r="E8" s="285">
        <v>2046</v>
      </c>
      <c r="F8" s="286"/>
    </row>
    <row r="9" spans="2:6" ht="39" customHeight="1" x14ac:dyDescent="0.25">
      <c r="B9" s="216" t="s">
        <v>10</v>
      </c>
      <c r="C9" s="219" t="s">
        <v>157</v>
      </c>
      <c r="D9" s="289"/>
      <c r="E9" s="285">
        <v>139</v>
      </c>
      <c r="F9" s="286"/>
    </row>
    <row r="10" spans="2:6" ht="19.5" customHeight="1" x14ac:dyDescent="0.25">
      <c r="B10" s="216" t="s">
        <v>11</v>
      </c>
      <c r="C10" s="219" t="s">
        <v>158</v>
      </c>
      <c r="D10" s="289"/>
      <c r="E10" s="285">
        <v>535.9</v>
      </c>
      <c r="F10" s="286"/>
    </row>
    <row r="11" spans="2:6" ht="15.75" customHeight="1" x14ac:dyDescent="0.25">
      <c r="B11" s="216" t="s">
        <v>159</v>
      </c>
      <c r="C11" s="219" t="s">
        <v>160</v>
      </c>
      <c r="D11" s="288"/>
      <c r="E11" s="285">
        <v>469.6</v>
      </c>
      <c r="F11" s="286"/>
    </row>
    <row r="12" spans="2:6" ht="47.25" x14ac:dyDescent="0.25">
      <c r="B12" s="216" t="s">
        <v>161</v>
      </c>
      <c r="C12" s="220" t="s">
        <v>191</v>
      </c>
      <c r="D12" s="287" t="s">
        <v>150</v>
      </c>
      <c r="E12" s="285">
        <v>1248.33</v>
      </c>
      <c r="F12" s="286"/>
    </row>
    <row r="13" spans="2:6" ht="48" customHeight="1" x14ac:dyDescent="0.25">
      <c r="B13" s="216" t="s">
        <v>163</v>
      </c>
      <c r="C13" s="219" t="s">
        <v>192</v>
      </c>
      <c r="D13" s="289"/>
      <c r="E13" s="285">
        <v>1005</v>
      </c>
      <c r="F13" s="286"/>
    </row>
    <row r="14" spans="2:6" ht="47.25" x14ac:dyDescent="0.25">
      <c r="B14" s="216" t="s">
        <v>164</v>
      </c>
      <c r="C14" s="219" t="s">
        <v>193</v>
      </c>
      <c r="D14" s="289"/>
      <c r="E14" s="285">
        <v>1424.17</v>
      </c>
      <c r="F14" s="286"/>
    </row>
    <row r="15" spans="2:6" ht="15.75" customHeight="1" x14ac:dyDescent="0.25">
      <c r="B15" s="216" t="s">
        <v>165</v>
      </c>
      <c r="C15" s="219" t="s">
        <v>162</v>
      </c>
      <c r="D15" s="288"/>
      <c r="E15" s="285">
        <v>1897.6669225999985</v>
      </c>
      <c r="F15" s="286"/>
    </row>
    <row r="16" spans="2:6" ht="15.75" customHeight="1" x14ac:dyDescent="0.25">
      <c r="B16" s="216" t="s">
        <v>194</v>
      </c>
      <c r="C16" s="219" t="s">
        <v>162</v>
      </c>
      <c r="D16" s="247" t="s">
        <v>151</v>
      </c>
      <c r="E16" s="285">
        <v>5718.1142024954634</v>
      </c>
      <c r="F16" s="286"/>
    </row>
    <row r="17" spans="2:6" ht="49.5" customHeight="1" x14ac:dyDescent="0.25">
      <c r="B17" s="216" t="s">
        <v>195</v>
      </c>
      <c r="C17" s="219" t="s">
        <v>214</v>
      </c>
      <c r="D17" s="287" t="s">
        <v>152</v>
      </c>
      <c r="E17" s="285">
        <v>1011.8541245000001</v>
      </c>
      <c r="F17" s="286"/>
    </row>
    <row r="18" spans="2:6" ht="50.25" customHeight="1" x14ac:dyDescent="0.25">
      <c r="B18" s="221" t="s">
        <v>196</v>
      </c>
      <c r="C18" s="219" t="s">
        <v>215</v>
      </c>
      <c r="D18" s="289"/>
      <c r="E18" s="285">
        <v>1764.1831299999999</v>
      </c>
      <c r="F18" s="286"/>
    </row>
    <row r="19" spans="2:6" ht="51" customHeight="1" x14ac:dyDescent="0.25">
      <c r="B19" s="216" t="s">
        <v>216</v>
      </c>
      <c r="C19" s="219" t="s">
        <v>217</v>
      </c>
      <c r="D19" s="289"/>
      <c r="E19" s="285">
        <v>1302.19965</v>
      </c>
      <c r="F19" s="286"/>
    </row>
    <row r="20" spans="2:6" ht="15.75" customHeight="1" x14ac:dyDescent="0.25">
      <c r="B20" s="216" t="s">
        <v>218</v>
      </c>
      <c r="C20" s="219" t="s">
        <v>162</v>
      </c>
      <c r="D20" s="288"/>
      <c r="E20" s="285">
        <v>1826.1162775707403</v>
      </c>
      <c r="F20" s="286"/>
    </row>
    <row r="21" spans="2:6" ht="15.75" customHeight="1" x14ac:dyDescent="0.25">
      <c r="B21" s="216" t="s">
        <v>219</v>
      </c>
      <c r="C21" s="219" t="s">
        <v>162</v>
      </c>
      <c r="D21" s="247" t="s">
        <v>153</v>
      </c>
      <c r="E21" s="285">
        <v>6196.0282292650354</v>
      </c>
      <c r="F21" s="286"/>
    </row>
    <row r="22" spans="2:6" ht="15.75" customHeight="1" x14ac:dyDescent="0.25">
      <c r="B22" s="217" t="s">
        <v>12</v>
      </c>
      <c r="C22" s="218" t="s">
        <v>5</v>
      </c>
      <c r="D22" s="216"/>
      <c r="E22" s="285"/>
      <c r="F22" s="286"/>
    </row>
    <row r="23" spans="2:6" ht="31.5" x14ac:dyDescent="0.25">
      <c r="B23" s="216" t="s">
        <v>13</v>
      </c>
      <c r="C23" s="219" t="s">
        <v>166</v>
      </c>
      <c r="D23" s="216" t="s">
        <v>149</v>
      </c>
      <c r="E23" s="285">
        <v>2274</v>
      </c>
      <c r="F23" s="286"/>
    </row>
    <row r="24" spans="2:6" ht="48" customHeight="1" x14ac:dyDescent="0.25">
      <c r="B24" s="216" t="s">
        <v>14</v>
      </c>
      <c r="C24" s="219" t="s">
        <v>197</v>
      </c>
      <c r="D24" s="287" t="s">
        <v>150</v>
      </c>
      <c r="E24" s="285">
        <v>1451.67</v>
      </c>
      <c r="F24" s="286"/>
    </row>
    <row r="25" spans="2:6" ht="15.75" customHeight="1" x14ac:dyDescent="0.25">
      <c r="B25" s="216" t="s">
        <v>15</v>
      </c>
      <c r="C25" s="222" t="s">
        <v>162</v>
      </c>
      <c r="D25" s="288"/>
      <c r="E25" s="285">
        <v>867.12780000000021</v>
      </c>
      <c r="F25" s="286"/>
    </row>
    <row r="26" spans="2:6" ht="18" customHeight="1" x14ac:dyDescent="0.25">
      <c r="B26" s="216" t="s">
        <v>74</v>
      </c>
      <c r="C26" s="223" t="s">
        <v>162</v>
      </c>
      <c r="D26" s="216" t="s">
        <v>151</v>
      </c>
      <c r="E26" s="285">
        <v>2378.2517755920007</v>
      </c>
      <c r="F26" s="286"/>
    </row>
    <row r="27" spans="2:6" ht="28.5" customHeight="1" x14ac:dyDescent="0.25">
      <c r="B27" s="247" t="s">
        <v>167</v>
      </c>
      <c r="C27" s="222" t="s">
        <v>220</v>
      </c>
      <c r="D27" s="287" t="s">
        <v>152</v>
      </c>
      <c r="E27" s="285">
        <v>1130.584376</v>
      </c>
      <c r="F27" s="286"/>
    </row>
    <row r="28" spans="2:6" ht="30" customHeight="1" x14ac:dyDescent="0.25">
      <c r="B28" s="247" t="s">
        <v>198</v>
      </c>
      <c r="C28" s="222" t="s">
        <v>221</v>
      </c>
      <c r="D28" s="289"/>
      <c r="E28" s="285">
        <v>423.78002733333341</v>
      </c>
      <c r="F28" s="286"/>
    </row>
    <row r="29" spans="2:6" ht="31.5" customHeight="1" x14ac:dyDescent="0.25">
      <c r="B29" s="247" t="s">
        <v>222</v>
      </c>
      <c r="C29" s="222" t="s">
        <v>223</v>
      </c>
      <c r="D29" s="289"/>
      <c r="E29" s="285">
        <v>342.82639154999998</v>
      </c>
      <c r="F29" s="286"/>
    </row>
    <row r="30" spans="2:6" ht="15.75" customHeight="1" x14ac:dyDescent="0.25">
      <c r="B30" s="247" t="s">
        <v>224</v>
      </c>
      <c r="C30" s="222" t="s">
        <v>162</v>
      </c>
      <c r="D30" s="288"/>
      <c r="E30" s="285">
        <v>558.52</v>
      </c>
      <c r="F30" s="286"/>
    </row>
    <row r="31" spans="2:6" ht="15.75" customHeight="1" x14ac:dyDescent="0.25">
      <c r="B31" s="216" t="s">
        <v>225</v>
      </c>
      <c r="C31" s="222" t="s">
        <v>162</v>
      </c>
      <c r="D31" s="247" t="s">
        <v>153</v>
      </c>
      <c r="E31" s="285">
        <v>2577.0235808576303</v>
      </c>
      <c r="F31" s="286"/>
    </row>
    <row r="32" spans="2:6" ht="15.75" customHeight="1" x14ac:dyDescent="0.25">
      <c r="B32" s="217" t="s">
        <v>21</v>
      </c>
      <c r="C32" s="218" t="s">
        <v>17</v>
      </c>
      <c r="D32" s="216"/>
      <c r="E32" s="285"/>
      <c r="F32" s="286"/>
    </row>
    <row r="33" spans="2:6" ht="33.75" customHeight="1" x14ac:dyDescent="0.25">
      <c r="B33" s="216" t="s">
        <v>39</v>
      </c>
      <c r="C33" s="219" t="s">
        <v>168</v>
      </c>
      <c r="D33" s="287" t="s">
        <v>149</v>
      </c>
      <c r="E33" s="285">
        <v>807</v>
      </c>
      <c r="F33" s="286"/>
    </row>
    <row r="34" spans="2:6" ht="33.75" customHeight="1" x14ac:dyDescent="0.25">
      <c r="B34" s="216" t="s">
        <v>51</v>
      </c>
      <c r="C34" s="219" t="s">
        <v>169</v>
      </c>
      <c r="D34" s="288"/>
      <c r="E34" s="285">
        <v>684</v>
      </c>
      <c r="F34" s="286"/>
    </row>
    <row r="35" spans="2:6" ht="33" customHeight="1" x14ac:dyDescent="0.25">
      <c r="B35" s="216" t="s">
        <v>75</v>
      </c>
      <c r="C35" s="219" t="s">
        <v>199</v>
      </c>
      <c r="D35" s="287" t="s">
        <v>150</v>
      </c>
      <c r="E35" s="285">
        <v>830.83</v>
      </c>
      <c r="F35" s="286"/>
    </row>
    <row r="36" spans="2:6" ht="15.75" customHeight="1" x14ac:dyDescent="0.25">
      <c r="B36" s="216" t="s">
        <v>76</v>
      </c>
      <c r="C36" s="219" t="s">
        <v>162</v>
      </c>
      <c r="D36" s="288"/>
      <c r="E36" s="285">
        <v>689.54270000000008</v>
      </c>
      <c r="F36" s="286"/>
    </row>
    <row r="37" spans="2:6" ht="15.75" customHeight="1" x14ac:dyDescent="0.25">
      <c r="B37" s="216" t="s">
        <v>170</v>
      </c>
      <c r="C37" s="222" t="s">
        <v>162</v>
      </c>
      <c r="D37" s="247" t="s">
        <v>151</v>
      </c>
      <c r="E37" s="285">
        <v>1559.3550560280003</v>
      </c>
      <c r="F37" s="286"/>
    </row>
    <row r="38" spans="2:6" ht="30" customHeight="1" x14ac:dyDescent="0.25">
      <c r="B38" s="216" t="s">
        <v>171</v>
      </c>
      <c r="C38" s="222" t="s">
        <v>226</v>
      </c>
      <c r="D38" s="287" t="s">
        <v>152</v>
      </c>
      <c r="E38" s="285">
        <v>791.12534433333337</v>
      </c>
      <c r="F38" s="286"/>
    </row>
    <row r="39" spans="2:6" ht="47.25" customHeight="1" x14ac:dyDescent="0.25">
      <c r="B39" s="216" t="s">
        <v>200</v>
      </c>
      <c r="C39" s="222" t="s">
        <v>227</v>
      </c>
      <c r="D39" s="289"/>
      <c r="E39" s="285">
        <v>534.97851993000006</v>
      </c>
      <c r="F39" s="286"/>
    </row>
    <row r="40" spans="2:6" ht="16.5" customHeight="1" x14ac:dyDescent="0.25">
      <c r="B40" s="216" t="s">
        <v>228</v>
      </c>
      <c r="C40" s="222" t="s">
        <v>229</v>
      </c>
      <c r="D40" s="289"/>
      <c r="E40" s="285">
        <v>248.77232488000001</v>
      </c>
      <c r="F40" s="286"/>
    </row>
    <row r="41" spans="2:6" ht="15.75" customHeight="1" x14ac:dyDescent="0.25">
      <c r="B41" s="216" t="s">
        <v>230</v>
      </c>
      <c r="C41" s="222" t="s">
        <v>162</v>
      </c>
      <c r="D41" s="288"/>
      <c r="E41" s="285">
        <v>24.46</v>
      </c>
      <c r="F41" s="286"/>
    </row>
    <row r="42" spans="2:6" ht="15.75" customHeight="1" x14ac:dyDescent="0.25">
      <c r="B42" s="216" t="s">
        <v>231</v>
      </c>
      <c r="C42" s="222" t="s">
        <v>162</v>
      </c>
      <c r="D42" s="247" t="s">
        <v>153</v>
      </c>
      <c r="E42" s="285">
        <v>1678.3441634959877</v>
      </c>
      <c r="F42" s="286"/>
    </row>
    <row r="43" spans="2:6" ht="89.25" customHeight="1" x14ac:dyDescent="0.25">
      <c r="B43" s="216" t="s">
        <v>22</v>
      </c>
      <c r="C43" s="216" t="s">
        <v>23</v>
      </c>
      <c r="D43" s="216" t="s">
        <v>1</v>
      </c>
      <c r="E43" s="290" t="s">
        <v>24</v>
      </c>
      <c r="F43" s="291"/>
    </row>
    <row r="44" spans="2:6" x14ac:dyDescent="0.25">
      <c r="B44" s="216">
        <v>1</v>
      </c>
      <c r="C44" s="216">
        <v>2</v>
      </c>
      <c r="D44" s="216">
        <v>3</v>
      </c>
      <c r="E44" s="290">
        <v>4</v>
      </c>
      <c r="F44" s="291"/>
    </row>
    <row r="45" spans="2:6" ht="15.75" customHeight="1" x14ac:dyDescent="0.25">
      <c r="B45" s="217" t="s">
        <v>41</v>
      </c>
      <c r="C45" s="218" t="s">
        <v>18</v>
      </c>
      <c r="D45" s="216"/>
      <c r="E45" s="285"/>
      <c r="F45" s="286"/>
    </row>
    <row r="46" spans="2:6" ht="31.5" x14ac:dyDescent="0.25">
      <c r="B46" s="216" t="s">
        <v>42</v>
      </c>
      <c r="C46" s="219" t="s">
        <v>172</v>
      </c>
      <c r="D46" s="287" t="s">
        <v>149</v>
      </c>
      <c r="E46" s="285">
        <v>1237.5999999999999</v>
      </c>
      <c r="F46" s="286"/>
    </row>
    <row r="47" spans="2:6" ht="47.25" x14ac:dyDescent="0.25">
      <c r="B47" s="216" t="s">
        <v>77</v>
      </c>
      <c r="C47" s="219" t="s">
        <v>173</v>
      </c>
      <c r="D47" s="289"/>
      <c r="E47" s="285">
        <v>300</v>
      </c>
      <c r="F47" s="286"/>
    </row>
    <row r="48" spans="2:6" ht="31.5" x14ac:dyDescent="0.25">
      <c r="B48" s="216" t="s">
        <v>78</v>
      </c>
      <c r="C48" s="219" t="s">
        <v>174</v>
      </c>
      <c r="D48" s="289"/>
      <c r="E48" s="285">
        <v>322</v>
      </c>
      <c r="F48" s="286"/>
    </row>
    <row r="49" spans="2:6" ht="31.5" x14ac:dyDescent="0.25">
      <c r="B49" s="216" t="s">
        <v>201</v>
      </c>
      <c r="C49" s="219" t="s">
        <v>175</v>
      </c>
      <c r="D49" s="288"/>
      <c r="E49" s="285">
        <v>1529.8</v>
      </c>
      <c r="F49" s="286"/>
    </row>
    <row r="50" spans="2:6" ht="33.75" customHeight="1" x14ac:dyDescent="0.25">
      <c r="B50" s="216" t="s">
        <v>176</v>
      </c>
      <c r="C50" s="219" t="s">
        <v>202</v>
      </c>
      <c r="D50" s="287" t="s">
        <v>150</v>
      </c>
      <c r="E50" s="285">
        <v>610.52</v>
      </c>
      <c r="F50" s="286"/>
    </row>
    <row r="51" spans="2:6" ht="32.25" customHeight="1" x14ac:dyDescent="0.25">
      <c r="B51" s="216" t="s">
        <v>177</v>
      </c>
      <c r="C51" s="219" t="s">
        <v>203</v>
      </c>
      <c r="D51" s="289"/>
      <c r="E51" s="285">
        <v>1132.93</v>
      </c>
      <c r="F51" s="286"/>
    </row>
    <row r="52" spans="2:6" ht="15.75" customHeight="1" x14ac:dyDescent="0.25">
      <c r="B52" s="216" t="s">
        <v>178</v>
      </c>
      <c r="C52" s="222" t="s">
        <v>162</v>
      </c>
      <c r="D52" s="288"/>
      <c r="E52" s="285">
        <v>1712.7405543000007</v>
      </c>
      <c r="F52" s="286"/>
    </row>
    <row r="53" spans="2:6" ht="15.75" customHeight="1" x14ac:dyDescent="0.25">
      <c r="B53" s="216" t="s">
        <v>179</v>
      </c>
      <c r="C53" s="222" t="s">
        <v>162</v>
      </c>
      <c r="D53" s="247" t="s">
        <v>151</v>
      </c>
      <c r="E53" s="285">
        <v>3544.807280112253</v>
      </c>
      <c r="F53" s="286"/>
    </row>
    <row r="54" spans="2:6" ht="30.75" customHeight="1" x14ac:dyDescent="0.25">
      <c r="B54" s="216" t="s">
        <v>204</v>
      </c>
      <c r="C54" s="222" t="s">
        <v>232</v>
      </c>
      <c r="D54" s="287" t="s">
        <v>152</v>
      </c>
      <c r="E54" s="285">
        <v>636.0543141666667</v>
      </c>
      <c r="F54" s="286"/>
    </row>
    <row r="55" spans="2:6" ht="48" customHeight="1" x14ac:dyDescent="0.25">
      <c r="B55" s="216" t="s">
        <v>205</v>
      </c>
      <c r="C55" s="222" t="s">
        <v>233</v>
      </c>
      <c r="D55" s="289"/>
      <c r="E55" s="285">
        <v>758.78217465500006</v>
      </c>
      <c r="F55" s="286"/>
    </row>
    <row r="56" spans="2:6" ht="24" customHeight="1" x14ac:dyDescent="0.25">
      <c r="B56" s="216" t="s">
        <v>234</v>
      </c>
      <c r="C56" s="222" t="s">
        <v>162</v>
      </c>
      <c r="D56" s="288"/>
      <c r="E56" s="285">
        <v>2265.4299999999998</v>
      </c>
      <c r="F56" s="286"/>
    </row>
    <row r="57" spans="2:6" ht="24" customHeight="1" x14ac:dyDescent="0.25">
      <c r="B57" s="216" t="s">
        <v>235</v>
      </c>
      <c r="C57" s="222" t="s">
        <v>162</v>
      </c>
      <c r="D57" s="247" t="s">
        <v>153</v>
      </c>
      <c r="E57" s="285">
        <v>3841.0785788948497</v>
      </c>
      <c r="F57" s="286"/>
    </row>
    <row r="58" spans="2:6" ht="15.75" customHeight="1" x14ac:dyDescent="0.25">
      <c r="B58" s="217" t="s">
        <v>43</v>
      </c>
      <c r="C58" s="218" t="s">
        <v>19</v>
      </c>
      <c r="D58" s="216"/>
      <c r="E58" s="285"/>
      <c r="F58" s="286"/>
    </row>
    <row r="59" spans="2:6" ht="15.75" customHeight="1" x14ac:dyDescent="0.25">
      <c r="B59" s="216" t="s">
        <v>44</v>
      </c>
      <c r="C59" s="222" t="s">
        <v>180</v>
      </c>
      <c r="D59" s="216" t="s">
        <v>149</v>
      </c>
      <c r="E59" s="285">
        <v>822</v>
      </c>
      <c r="F59" s="286"/>
    </row>
    <row r="60" spans="2:6" ht="48.75" customHeight="1" x14ac:dyDescent="0.25">
      <c r="B60" s="216" t="s">
        <v>52</v>
      </c>
      <c r="C60" s="219" t="s">
        <v>206</v>
      </c>
      <c r="D60" s="287" t="s">
        <v>150</v>
      </c>
      <c r="E60" s="285">
        <v>733.33</v>
      </c>
      <c r="F60" s="286"/>
    </row>
    <row r="61" spans="2:6" ht="15.75" customHeight="1" x14ac:dyDescent="0.25">
      <c r="B61" s="216" t="s">
        <v>53</v>
      </c>
      <c r="C61" s="222" t="s">
        <v>162</v>
      </c>
      <c r="D61" s="288"/>
      <c r="E61" s="285">
        <v>104.86340000000007</v>
      </c>
      <c r="F61" s="286"/>
    </row>
    <row r="62" spans="2:6" ht="15.75" customHeight="1" x14ac:dyDescent="0.25">
      <c r="B62" s="216" t="s">
        <v>79</v>
      </c>
      <c r="C62" s="222" t="s">
        <v>162</v>
      </c>
      <c r="D62" s="247" t="s">
        <v>151</v>
      </c>
      <c r="E62" s="285">
        <v>859.68467877600017</v>
      </c>
      <c r="F62" s="286"/>
    </row>
    <row r="63" spans="2:6" ht="32.25" customHeight="1" x14ac:dyDescent="0.25">
      <c r="B63" s="216" t="s">
        <v>80</v>
      </c>
      <c r="C63" s="222" t="s">
        <v>236</v>
      </c>
      <c r="D63" s="287" t="s">
        <v>152</v>
      </c>
      <c r="E63" s="285">
        <v>711.42191433333346</v>
      </c>
      <c r="F63" s="286"/>
    </row>
    <row r="64" spans="2:6" ht="20.25" customHeight="1" x14ac:dyDescent="0.25">
      <c r="B64" s="216" t="s">
        <v>207</v>
      </c>
      <c r="C64" s="222" t="s">
        <v>162</v>
      </c>
      <c r="D64" s="288"/>
      <c r="E64" s="285">
        <v>2352.8233676833333</v>
      </c>
      <c r="F64" s="286"/>
    </row>
    <row r="65" spans="2:6" ht="20.25" customHeight="1" x14ac:dyDescent="0.25">
      <c r="B65" s="216" t="s">
        <v>237</v>
      </c>
      <c r="C65" s="222" t="s">
        <v>162</v>
      </c>
      <c r="D65" s="247" t="s">
        <v>153</v>
      </c>
      <c r="E65" s="285">
        <v>925.28430744044397</v>
      </c>
      <c r="F65" s="286"/>
    </row>
    <row r="66" spans="2:6" ht="15.75" customHeight="1" x14ac:dyDescent="0.25">
      <c r="B66" s="217" t="s">
        <v>45</v>
      </c>
      <c r="C66" s="218" t="s">
        <v>20</v>
      </c>
      <c r="D66" s="216"/>
      <c r="E66" s="285"/>
      <c r="F66" s="286"/>
    </row>
    <row r="67" spans="2:6" ht="31.5" customHeight="1" x14ac:dyDescent="0.25">
      <c r="B67" s="216" t="s">
        <v>46</v>
      </c>
      <c r="C67" s="219" t="s">
        <v>181</v>
      </c>
      <c r="D67" s="216" t="s">
        <v>149</v>
      </c>
      <c r="E67" s="285">
        <v>752</v>
      </c>
      <c r="F67" s="286"/>
    </row>
    <row r="68" spans="2:6" ht="33" customHeight="1" x14ac:dyDescent="0.25">
      <c r="B68" s="216" t="s">
        <v>81</v>
      </c>
      <c r="C68" s="219" t="s">
        <v>208</v>
      </c>
      <c r="D68" s="247" t="s">
        <v>150</v>
      </c>
      <c r="E68" s="285">
        <v>766.81440000000021</v>
      </c>
      <c r="F68" s="286"/>
    </row>
    <row r="69" spans="2:6" ht="20.25" customHeight="1" x14ac:dyDescent="0.25">
      <c r="B69" s="216" t="s">
        <v>82</v>
      </c>
      <c r="C69" s="222" t="s">
        <v>162</v>
      </c>
      <c r="D69" s="247" t="s">
        <v>151</v>
      </c>
      <c r="E69" s="285">
        <v>786.47552121600029</v>
      </c>
      <c r="F69" s="286"/>
    </row>
    <row r="70" spans="2:6" ht="20.25" customHeight="1" x14ac:dyDescent="0.25">
      <c r="B70" s="216" t="s">
        <v>182</v>
      </c>
      <c r="C70" s="222" t="s">
        <v>162</v>
      </c>
      <c r="D70" s="247" t="s">
        <v>152</v>
      </c>
      <c r="E70" s="285">
        <v>2392.7158738350004</v>
      </c>
      <c r="F70" s="286"/>
    </row>
    <row r="71" spans="2:6" ht="20.25" customHeight="1" x14ac:dyDescent="0.25">
      <c r="B71" s="216" t="s">
        <v>183</v>
      </c>
      <c r="C71" s="222" t="s">
        <v>162</v>
      </c>
      <c r="D71" s="247" t="s">
        <v>153</v>
      </c>
      <c r="E71" s="285">
        <v>852.20832577174042</v>
      </c>
      <c r="F71" s="286"/>
    </row>
    <row r="72" spans="2:6" ht="15.75" customHeight="1" x14ac:dyDescent="0.25">
      <c r="B72" s="282" t="s">
        <v>25</v>
      </c>
      <c r="C72" s="283"/>
      <c r="D72" s="284"/>
      <c r="E72" s="285">
        <v>78664.719287616143</v>
      </c>
      <c r="F72" s="286"/>
    </row>
    <row r="73" spans="2:6" ht="15" customHeight="1" x14ac:dyDescent="0.25">
      <c r="B73" s="224"/>
      <c r="C73" s="225"/>
      <c r="D73" s="226"/>
      <c r="E73" s="226"/>
    </row>
    <row r="74" spans="2:6" ht="15" customHeight="1" x14ac:dyDescent="0.25">
      <c r="B74" s="224"/>
      <c r="C74" s="225"/>
      <c r="D74" s="226"/>
      <c r="E74" s="226"/>
    </row>
    <row r="75" spans="2:6" ht="16.5" customHeight="1" x14ac:dyDescent="0.25"/>
    <row r="76" spans="2:6" ht="62.45" customHeight="1" x14ac:dyDescent="0.25"/>
    <row r="80" spans="2:6" ht="15.6" customHeight="1" x14ac:dyDescent="0.25"/>
    <row r="82" ht="31.5" customHeight="1" x14ac:dyDescent="0.25"/>
    <row r="83" ht="62.45" customHeight="1" x14ac:dyDescent="0.25"/>
    <row r="87" ht="16.149999999999999" customHeight="1" x14ac:dyDescent="0.25"/>
    <row r="88" ht="15" customHeight="1" x14ac:dyDescent="0.25"/>
    <row r="89" ht="15" customHeight="1" x14ac:dyDescent="0.25"/>
    <row r="90" ht="15.6" customHeight="1" x14ac:dyDescent="0.25"/>
  </sheetData>
  <mergeCells count="86">
    <mergeCell ref="E3:F3"/>
    <mergeCell ref="E4:F4"/>
    <mergeCell ref="D12:D15"/>
    <mergeCell ref="E12:F12"/>
    <mergeCell ref="E13:F13"/>
    <mergeCell ref="E5:F5"/>
    <mergeCell ref="D6:D11"/>
    <mergeCell ref="E6:F6"/>
    <mergeCell ref="E7:F7"/>
    <mergeCell ref="E8:F8"/>
    <mergeCell ref="E9:F9"/>
    <mergeCell ref="E14:F14"/>
    <mergeCell ref="E15:F15"/>
    <mergeCell ref="E16:F16"/>
    <mergeCell ref="E10:F10"/>
    <mergeCell ref="E11:F11"/>
    <mergeCell ref="D17:D20"/>
    <mergeCell ref="E17:F17"/>
    <mergeCell ref="E18:F18"/>
    <mergeCell ref="E19:F19"/>
    <mergeCell ref="E20:F20"/>
    <mergeCell ref="D24:D25"/>
    <mergeCell ref="E24:F24"/>
    <mergeCell ref="E25:F25"/>
    <mergeCell ref="E26:F26"/>
    <mergeCell ref="E21:F21"/>
    <mergeCell ref="E22:F22"/>
    <mergeCell ref="E23:F23"/>
    <mergeCell ref="D27:D30"/>
    <mergeCell ref="E27:F27"/>
    <mergeCell ref="E28:F28"/>
    <mergeCell ref="E29:F29"/>
    <mergeCell ref="E30:F30"/>
    <mergeCell ref="D35:D36"/>
    <mergeCell ref="E35:F35"/>
    <mergeCell ref="E36:F36"/>
    <mergeCell ref="E37:F37"/>
    <mergeCell ref="E31:F31"/>
    <mergeCell ref="E32:F32"/>
    <mergeCell ref="D33:D34"/>
    <mergeCell ref="E33:F33"/>
    <mergeCell ref="E34:F34"/>
    <mergeCell ref="E42:F42"/>
    <mergeCell ref="E43:F43"/>
    <mergeCell ref="E44:F44"/>
    <mergeCell ref="D38:D41"/>
    <mergeCell ref="E38:F38"/>
    <mergeCell ref="E39:F39"/>
    <mergeCell ref="E40:F40"/>
    <mergeCell ref="E41:F41"/>
    <mergeCell ref="D50:D52"/>
    <mergeCell ref="E50:F50"/>
    <mergeCell ref="E51:F51"/>
    <mergeCell ref="E52:F52"/>
    <mergeCell ref="E45:F45"/>
    <mergeCell ref="D46:D49"/>
    <mergeCell ref="E46:F46"/>
    <mergeCell ref="E47:F47"/>
    <mergeCell ref="E48:F48"/>
    <mergeCell ref="E49:F49"/>
    <mergeCell ref="E53:F53"/>
    <mergeCell ref="D54:D56"/>
    <mergeCell ref="E54:F54"/>
    <mergeCell ref="E55:F55"/>
    <mergeCell ref="E56:F56"/>
    <mergeCell ref="E61:F61"/>
    <mergeCell ref="E62:F62"/>
    <mergeCell ref="E57:F57"/>
    <mergeCell ref="E58:F58"/>
    <mergeCell ref="E59:F59"/>
    <mergeCell ref="B1:F1"/>
    <mergeCell ref="B2:F2"/>
    <mergeCell ref="B72:D72"/>
    <mergeCell ref="E72:F72"/>
    <mergeCell ref="E69:F69"/>
    <mergeCell ref="E70:F70"/>
    <mergeCell ref="E71:F71"/>
    <mergeCell ref="E66:F66"/>
    <mergeCell ref="E67:F67"/>
    <mergeCell ref="E68:F68"/>
    <mergeCell ref="D63:D64"/>
    <mergeCell ref="E63:F63"/>
    <mergeCell ref="E64:F64"/>
    <mergeCell ref="E65:F65"/>
    <mergeCell ref="D60:D61"/>
    <mergeCell ref="E60:F60"/>
  </mergeCells>
  <printOptions horizontalCentered="1"/>
  <pageMargins left="1.1811023622047245" right="0.39370078740157483" top="0.39370078740157483" bottom="0.39370078740157483" header="0" footer="0"/>
  <pageSetup paperSize="9" scale="65" fitToHeight="2" orientation="portrait" r:id="rId1"/>
  <headerFooter alignWithMargins="0"/>
  <rowBreaks count="2" manualBreakCount="2">
    <brk id="42" min="1" max="5" man="1"/>
    <brk id="75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6"/>
  <sheetViews>
    <sheetView zoomScaleNormal="100" workbookViewId="0">
      <selection activeCell="E22" sqref="E22"/>
    </sheetView>
  </sheetViews>
  <sheetFormatPr defaultRowHeight="12.75" x14ac:dyDescent="0.2"/>
  <cols>
    <col min="1" max="1" width="5.7109375" customWidth="1"/>
    <col min="2" max="2" width="33.28515625" customWidth="1"/>
    <col min="3" max="3" width="12.28515625" customWidth="1"/>
    <col min="4" max="8" width="10.85546875" customWidth="1"/>
  </cols>
  <sheetData>
    <row r="1" spans="1:8" ht="17.25" customHeight="1" x14ac:dyDescent="0.25">
      <c r="A1" s="295" t="s">
        <v>184</v>
      </c>
      <c r="B1" s="295"/>
      <c r="C1" s="295"/>
      <c r="D1" s="295"/>
      <c r="E1" s="295"/>
      <c r="F1" s="295"/>
      <c r="G1" s="295"/>
      <c r="H1" s="295"/>
    </row>
    <row r="2" spans="1:8" ht="78.75" x14ac:dyDescent="0.2">
      <c r="A2" s="227" t="s">
        <v>22</v>
      </c>
      <c r="B2" s="227" t="s">
        <v>23</v>
      </c>
      <c r="C2" s="227" t="s">
        <v>1</v>
      </c>
      <c r="D2" s="296" t="s">
        <v>24</v>
      </c>
      <c r="E2" s="297"/>
      <c r="F2" s="297"/>
      <c r="G2" s="297"/>
      <c r="H2" s="298"/>
    </row>
    <row r="3" spans="1:8" ht="15.75" x14ac:dyDescent="0.2">
      <c r="A3" s="227">
        <v>1</v>
      </c>
      <c r="B3" s="227">
        <v>2</v>
      </c>
      <c r="C3" s="227">
        <v>3</v>
      </c>
      <c r="D3" s="296">
        <v>4</v>
      </c>
      <c r="E3" s="297"/>
      <c r="F3" s="297"/>
      <c r="G3" s="297"/>
      <c r="H3" s="298"/>
    </row>
    <row r="4" spans="1:8" ht="15.75" x14ac:dyDescent="0.25">
      <c r="A4" s="228" t="s">
        <v>6</v>
      </c>
      <c r="B4" s="229"/>
      <c r="C4" s="228"/>
      <c r="D4" s="296"/>
      <c r="E4" s="297"/>
      <c r="F4" s="297"/>
      <c r="G4" s="297"/>
      <c r="H4" s="298"/>
    </row>
    <row r="5" spans="1:8" ht="15.75" x14ac:dyDescent="0.25">
      <c r="A5" s="299" t="s">
        <v>25</v>
      </c>
      <c r="B5" s="300"/>
      <c r="C5" s="300"/>
      <c r="D5" s="300"/>
      <c r="E5" s="300"/>
      <c r="F5" s="300"/>
      <c r="G5" s="300"/>
      <c r="H5" s="301"/>
    </row>
    <row r="6" spans="1:8" ht="15.75" customHeight="1" x14ac:dyDescent="0.25">
      <c r="A6" s="294" t="s">
        <v>47</v>
      </c>
      <c r="B6" s="294"/>
      <c r="C6" s="294"/>
      <c r="D6" s="294"/>
      <c r="E6" s="294"/>
      <c r="F6" s="294"/>
      <c r="G6" s="294"/>
      <c r="H6" s="294"/>
    </row>
    <row r="7" spans="1:8" ht="15.75" x14ac:dyDescent="0.25">
      <c r="A7" s="230"/>
      <c r="B7" s="230"/>
      <c r="C7" s="230"/>
      <c r="D7" s="230"/>
      <c r="E7" s="1"/>
      <c r="F7" s="1"/>
      <c r="G7" s="1"/>
      <c r="H7" s="1"/>
    </row>
    <row r="8" spans="1:8" ht="36.75" customHeight="1" x14ac:dyDescent="0.2">
      <c r="A8" s="302" t="s">
        <v>185</v>
      </c>
      <c r="B8" s="302"/>
      <c r="C8" s="302"/>
      <c r="D8" s="302"/>
      <c r="E8" s="302"/>
      <c r="F8" s="302"/>
      <c r="G8" s="302"/>
      <c r="H8" s="302"/>
    </row>
    <row r="9" spans="1:8" ht="78.75" x14ac:dyDescent="0.2">
      <c r="A9" s="227" t="s">
        <v>22</v>
      </c>
      <c r="B9" s="227" t="s">
        <v>23</v>
      </c>
      <c r="C9" s="227" t="s">
        <v>1</v>
      </c>
      <c r="D9" s="296" t="s">
        <v>24</v>
      </c>
      <c r="E9" s="297"/>
      <c r="F9" s="297"/>
      <c r="G9" s="297"/>
      <c r="H9" s="298"/>
    </row>
    <row r="10" spans="1:8" ht="15.75" x14ac:dyDescent="0.2">
      <c r="A10" s="231">
        <v>1</v>
      </c>
      <c r="B10" s="231">
        <v>2</v>
      </c>
      <c r="C10" s="231">
        <v>3</v>
      </c>
      <c r="D10" s="296">
        <v>4</v>
      </c>
      <c r="E10" s="297"/>
      <c r="F10" s="297"/>
      <c r="G10" s="297"/>
      <c r="H10" s="298"/>
    </row>
    <row r="11" spans="1:8" ht="15.75" x14ac:dyDescent="0.25">
      <c r="A11" s="232" t="s">
        <v>6</v>
      </c>
      <c r="B11" s="233"/>
      <c r="C11" s="232"/>
      <c r="D11" s="296"/>
      <c r="E11" s="297"/>
      <c r="F11" s="297"/>
      <c r="G11" s="297"/>
      <c r="H11" s="298"/>
    </row>
    <row r="12" spans="1:8" ht="15.75" x14ac:dyDescent="0.25">
      <c r="A12" s="299" t="s">
        <v>25</v>
      </c>
      <c r="B12" s="300"/>
      <c r="C12" s="300"/>
      <c r="D12" s="300"/>
      <c r="E12" s="300"/>
      <c r="F12" s="300"/>
      <c r="G12" s="300"/>
      <c r="H12" s="301"/>
    </row>
    <row r="13" spans="1:8" ht="34.5" customHeight="1" x14ac:dyDescent="0.25">
      <c r="A13" s="294" t="s">
        <v>49</v>
      </c>
      <c r="B13" s="294"/>
      <c r="C13" s="294"/>
      <c r="D13" s="294"/>
      <c r="E13" s="294"/>
      <c r="F13" s="294"/>
      <c r="G13" s="294"/>
      <c r="H13" s="294"/>
    </row>
    <row r="14" spans="1:8" ht="15.75" x14ac:dyDescent="0.25">
      <c r="A14" s="224"/>
      <c r="B14" s="225"/>
      <c r="C14" s="226"/>
      <c r="D14" s="226"/>
      <c r="E14" s="1"/>
      <c r="F14" s="1"/>
      <c r="G14" s="1"/>
      <c r="H14" s="1"/>
    </row>
    <row r="15" spans="1:8" ht="15.75" x14ac:dyDescent="0.25">
      <c r="A15" s="292" t="s">
        <v>186</v>
      </c>
      <c r="B15" s="292"/>
      <c r="C15" s="292"/>
      <c r="D15" s="292"/>
      <c r="E15" s="292"/>
      <c r="F15" s="292"/>
      <c r="G15" s="292"/>
      <c r="H15" s="292"/>
    </row>
    <row r="16" spans="1:8" ht="15.75" x14ac:dyDescent="0.2">
      <c r="A16" s="287" t="s">
        <v>209</v>
      </c>
      <c r="B16" s="287" t="s">
        <v>2</v>
      </c>
      <c r="C16" s="287" t="s">
        <v>27</v>
      </c>
      <c r="D16" s="290" t="s">
        <v>28</v>
      </c>
      <c r="E16" s="293"/>
      <c r="F16" s="293"/>
      <c r="G16" s="293"/>
      <c r="H16" s="291"/>
    </row>
    <row r="17" spans="1:33" ht="15.75" x14ac:dyDescent="0.2">
      <c r="A17" s="288"/>
      <c r="B17" s="288"/>
      <c r="C17" s="288"/>
      <c r="D17" s="216" t="s">
        <v>149</v>
      </c>
      <c r="E17" s="216" t="s">
        <v>150</v>
      </c>
      <c r="F17" s="216" t="s">
        <v>151</v>
      </c>
      <c r="G17" s="234" t="s">
        <v>152</v>
      </c>
      <c r="H17" s="234" t="s">
        <v>153</v>
      </c>
    </row>
    <row r="18" spans="1:33" ht="15.75" x14ac:dyDescent="0.2">
      <c r="A18" s="216">
        <v>1</v>
      </c>
      <c r="B18" s="216">
        <v>2</v>
      </c>
      <c r="C18" s="216">
        <v>3</v>
      </c>
      <c r="D18" s="216">
        <v>4</v>
      </c>
      <c r="E18" s="216">
        <v>5</v>
      </c>
      <c r="F18" s="216">
        <v>6</v>
      </c>
      <c r="G18" s="234">
        <v>7</v>
      </c>
      <c r="H18" s="234">
        <v>8</v>
      </c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</row>
    <row r="19" spans="1:33" ht="17.25" customHeight="1" x14ac:dyDescent="0.25">
      <c r="A19" s="235" t="s">
        <v>6</v>
      </c>
      <c r="B19" s="236" t="s">
        <v>16</v>
      </c>
      <c r="C19" s="237" t="s">
        <v>3</v>
      </c>
      <c r="D19" s="238">
        <v>30161.813225332826</v>
      </c>
      <c r="E19" s="238">
        <v>100572.45368185744</v>
      </c>
      <c r="F19" s="239">
        <v>97457.660235777788</v>
      </c>
      <c r="G19" s="239">
        <v>101027.70566260966</v>
      </c>
      <c r="H19" s="239">
        <v>120497.59767312334</v>
      </c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</row>
    <row r="20" spans="1:33" ht="17.25" customHeight="1" x14ac:dyDescent="0.25">
      <c r="A20" s="235" t="s">
        <v>12</v>
      </c>
      <c r="B20" s="236" t="s">
        <v>5</v>
      </c>
      <c r="C20" s="237" t="s">
        <v>3</v>
      </c>
      <c r="D20" s="238">
        <v>16320.212555882057</v>
      </c>
      <c r="E20" s="238">
        <v>19093.839047592115</v>
      </c>
      <c r="F20" s="239">
        <v>19522.928648307621</v>
      </c>
      <c r="G20" s="239">
        <v>19385.095861410555</v>
      </c>
      <c r="H20" s="239">
        <v>21523.826481727087</v>
      </c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</row>
    <row r="21" spans="1:33" ht="17.25" customHeight="1" x14ac:dyDescent="0.25">
      <c r="A21" s="235" t="s">
        <v>21</v>
      </c>
      <c r="B21" s="236" t="s">
        <v>17</v>
      </c>
      <c r="C21" s="237" t="s">
        <v>3</v>
      </c>
      <c r="D21" s="238">
        <v>8497.9793114494732</v>
      </c>
      <c r="E21" s="238">
        <v>17705.859395949592</v>
      </c>
      <c r="F21" s="239">
        <v>16596.11583315994</v>
      </c>
      <c r="G21" s="239">
        <v>16740.235123114744</v>
      </c>
      <c r="H21" s="239">
        <v>17762.036635318829</v>
      </c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</row>
    <row r="22" spans="1:33" ht="17.25" customHeight="1" x14ac:dyDescent="0.25">
      <c r="A22" s="235" t="s">
        <v>41</v>
      </c>
      <c r="B22" s="236" t="s">
        <v>18</v>
      </c>
      <c r="C22" s="237" t="s">
        <v>3</v>
      </c>
      <c r="D22" s="238">
        <v>7456.8189964375588</v>
      </c>
      <c r="E22" s="238">
        <v>15840.924100980266</v>
      </c>
      <c r="F22" s="239">
        <v>13387.559905926244</v>
      </c>
      <c r="G22" s="239">
        <v>13966.434287048854</v>
      </c>
      <c r="H22" s="239">
        <v>12205.106059074</v>
      </c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</row>
    <row r="23" spans="1:33" ht="17.25" customHeight="1" x14ac:dyDescent="0.25">
      <c r="A23" s="235" t="s">
        <v>43</v>
      </c>
      <c r="B23" s="236" t="s">
        <v>19</v>
      </c>
      <c r="C23" s="237" t="s">
        <v>3</v>
      </c>
      <c r="D23" s="238">
        <v>9953.1699335939593</v>
      </c>
      <c r="E23" s="238">
        <v>24461.460455148794</v>
      </c>
      <c r="F23" s="239">
        <v>24663.808116742461</v>
      </c>
      <c r="G23" s="239">
        <v>19505.343503181568</v>
      </c>
      <c r="H23" s="239">
        <v>20989.367652066918</v>
      </c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</row>
    <row r="24" spans="1:33" ht="17.25" customHeight="1" x14ac:dyDescent="0.25">
      <c r="A24" s="240" t="s">
        <v>45</v>
      </c>
      <c r="B24" s="241" t="s">
        <v>20</v>
      </c>
      <c r="C24" s="242" t="s">
        <v>3</v>
      </c>
      <c r="D24" s="243">
        <v>10724.926374713084</v>
      </c>
      <c r="E24" s="243">
        <v>10790.650923829033</v>
      </c>
      <c r="F24" s="244">
        <v>11020.682197000076</v>
      </c>
      <c r="G24" s="244">
        <v>11016.587058098583</v>
      </c>
      <c r="H24" s="244">
        <v>8862.2832596921671</v>
      </c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</row>
    <row r="25" spans="1:33" x14ac:dyDescent="0.2"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</row>
    <row r="26" spans="1:33" x14ac:dyDescent="0.2"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</row>
  </sheetData>
  <mergeCells count="17">
    <mergeCell ref="A13:H13"/>
    <mergeCell ref="A1:H1"/>
    <mergeCell ref="D2:H2"/>
    <mergeCell ref="D3:H3"/>
    <mergeCell ref="D4:H4"/>
    <mergeCell ref="A5:H5"/>
    <mergeCell ref="A6:H6"/>
    <mergeCell ref="A8:H8"/>
    <mergeCell ref="D9:H9"/>
    <mergeCell ref="D10:H10"/>
    <mergeCell ref="D11:H11"/>
    <mergeCell ref="A12:H12"/>
    <mergeCell ref="A15:H15"/>
    <mergeCell ref="A16:A17"/>
    <mergeCell ref="B16:B17"/>
    <mergeCell ref="C16:C17"/>
    <mergeCell ref="D16:H16"/>
  </mergeCells>
  <printOptions horizontalCentered="1"/>
  <pageMargins left="1.1811023622047245" right="0.39370078740157483" top="0.39370078740157483" bottom="0.39370078740157483" header="0" footer="0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26"/>
  <sheetViews>
    <sheetView zoomScale="70" zoomScaleNormal="70" workbookViewId="0">
      <pane xSplit="3" ySplit="6" topLeftCell="D7" activePane="bottomRight" state="frozen"/>
      <selection activeCell="A28" sqref="A28"/>
      <selection pane="topRight" activeCell="A28" sqref="A28"/>
      <selection pane="bottomLeft" activeCell="A28" sqref="A28"/>
      <selection pane="bottomRight" activeCell="V35" sqref="V35"/>
    </sheetView>
  </sheetViews>
  <sheetFormatPr defaultColWidth="9.140625" defaultRowHeight="12.75" x14ac:dyDescent="0.2"/>
  <cols>
    <col min="1" max="1" width="6.5703125" style="2" customWidth="1"/>
    <col min="2" max="2" width="66.28515625" style="2" customWidth="1"/>
    <col min="3" max="3" width="10.42578125" style="2" customWidth="1"/>
    <col min="4" max="33" width="10" style="2" customWidth="1"/>
    <col min="34" max="36" width="9.140625" style="2"/>
    <col min="37" max="37" width="26.42578125" style="2" customWidth="1"/>
    <col min="38" max="16384" width="9.140625" style="2"/>
  </cols>
  <sheetData>
    <row r="1" spans="1:33" s="1" customFormat="1" ht="22.5" customHeight="1" x14ac:dyDescent="0.25">
      <c r="A1" s="267" t="s">
        <v>190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</row>
    <row r="2" spans="1:33" ht="16.5" customHeight="1" x14ac:dyDescent="0.2">
      <c r="A2" s="303" t="s">
        <v>26</v>
      </c>
      <c r="B2" s="303" t="s">
        <v>2</v>
      </c>
      <c r="C2" s="303" t="s">
        <v>27</v>
      </c>
      <c r="D2" s="309" t="s">
        <v>83</v>
      </c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1"/>
    </row>
    <row r="3" spans="1:33" ht="18" customHeight="1" x14ac:dyDescent="0.2">
      <c r="A3" s="304"/>
      <c r="B3" s="304"/>
      <c r="C3" s="304"/>
      <c r="D3" s="309" t="s">
        <v>16</v>
      </c>
      <c r="E3" s="310"/>
      <c r="F3" s="310"/>
      <c r="G3" s="310"/>
      <c r="H3" s="311"/>
      <c r="I3" s="309" t="s">
        <v>5</v>
      </c>
      <c r="J3" s="310"/>
      <c r="K3" s="310"/>
      <c r="L3" s="310"/>
      <c r="M3" s="311"/>
      <c r="N3" s="309" t="s">
        <v>17</v>
      </c>
      <c r="O3" s="310"/>
      <c r="P3" s="310"/>
      <c r="Q3" s="310"/>
      <c r="R3" s="311"/>
      <c r="S3" s="309" t="s">
        <v>18</v>
      </c>
      <c r="T3" s="310"/>
      <c r="U3" s="310"/>
      <c r="V3" s="310"/>
      <c r="W3" s="311"/>
      <c r="X3" s="309" t="s">
        <v>19</v>
      </c>
      <c r="Y3" s="310"/>
      <c r="Z3" s="310"/>
      <c r="AA3" s="310"/>
      <c r="AB3" s="311"/>
      <c r="AC3" s="309" t="s">
        <v>20</v>
      </c>
      <c r="AD3" s="310"/>
      <c r="AE3" s="310"/>
      <c r="AF3" s="310"/>
      <c r="AG3" s="311"/>
    </row>
    <row r="4" spans="1:33" ht="24" customHeight="1" x14ac:dyDescent="0.2">
      <c r="A4" s="305"/>
      <c r="B4" s="305"/>
      <c r="C4" s="305"/>
      <c r="D4" s="211" t="s">
        <v>149</v>
      </c>
      <c r="E4" s="211" t="s">
        <v>150</v>
      </c>
      <c r="F4" s="61" t="s">
        <v>151</v>
      </c>
      <c r="G4" s="61" t="s">
        <v>152</v>
      </c>
      <c r="H4" s="22" t="s">
        <v>153</v>
      </c>
      <c r="I4" s="211" t="s">
        <v>149</v>
      </c>
      <c r="J4" s="211" t="s">
        <v>150</v>
      </c>
      <c r="K4" s="61" t="s">
        <v>151</v>
      </c>
      <c r="L4" s="61" t="s">
        <v>152</v>
      </c>
      <c r="M4" s="22" t="s">
        <v>153</v>
      </c>
      <c r="N4" s="211" t="s">
        <v>149</v>
      </c>
      <c r="O4" s="211" t="s">
        <v>150</v>
      </c>
      <c r="P4" s="61" t="s">
        <v>151</v>
      </c>
      <c r="Q4" s="61" t="s">
        <v>152</v>
      </c>
      <c r="R4" s="22" t="s">
        <v>153</v>
      </c>
      <c r="S4" s="211" t="s">
        <v>149</v>
      </c>
      <c r="T4" s="211" t="s">
        <v>150</v>
      </c>
      <c r="U4" s="61" t="s">
        <v>151</v>
      </c>
      <c r="V4" s="61" t="s">
        <v>152</v>
      </c>
      <c r="W4" s="22" t="s">
        <v>153</v>
      </c>
      <c r="X4" s="211" t="s">
        <v>149</v>
      </c>
      <c r="Y4" s="211" t="s">
        <v>150</v>
      </c>
      <c r="Z4" s="61" t="s">
        <v>151</v>
      </c>
      <c r="AA4" s="61" t="s">
        <v>152</v>
      </c>
      <c r="AB4" s="22" t="s">
        <v>153</v>
      </c>
      <c r="AC4" s="211" t="s">
        <v>149</v>
      </c>
      <c r="AD4" s="211" t="s">
        <v>150</v>
      </c>
      <c r="AE4" s="61" t="s">
        <v>151</v>
      </c>
      <c r="AF4" s="61" t="s">
        <v>152</v>
      </c>
      <c r="AG4" s="22" t="s">
        <v>153</v>
      </c>
    </row>
    <row r="5" spans="1:33" x14ac:dyDescent="0.2">
      <c r="A5" s="210">
        <v>1</v>
      </c>
      <c r="B5" s="12">
        <f t="shared" ref="B5:C5" si="0">A5+1</f>
        <v>2</v>
      </c>
      <c r="C5" s="12">
        <f t="shared" si="0"/>
        <v>3</v>
      </c>
      <c r="D5" s="12">
        <f t="shared" ref="D5" si="1">C5+1</f>
        <v>4</v>
      </c>
      <c r="E5" s="12">
        <f t="shared" ref="E5" si="2">D5+1</f>
        <v>5</v>
      </c>
      <c r="F5" s="12">
        <f t="shared" ref="F5" si="3">E5+1</f>
        <v>6</v>
      </c>
      <c r="G5" s="12">
        <f t="shared" ref="G5" si="4">F5+1</f>
        <v>7</v>
      </c>
      <c r="H5" s="12">
        <f t="shared" ref="H5" si="5">G5+1</f>
        <v>8</v>
      </c>
      <c r="I5" s="12">
        <f t="shared" ref="I5" si="6">H5+1</f>
        <v>9</v>
      </c>
      <c r="J5" s="12">
        <f t="shared" ref="J5" si="7">I5+1</f>
        <v>10</v>
      </c>
      <c r="K5" s="12">
        <f t="shared" ref="K5" si="8">J5+1</f>
        <v>11</v>
      </c>
      <c r="L5" s="12">
        <f t="shared" ref="L5" si="9">K5+1</f>
        <v>12</v>
      </c>
      <c r="M5" s="12">
        <f t="shared" ref="M5" si="10">L5+1</f>
        <v>13</v>
      </c>
      <c r="N5" s="12">
        <f t="shared" ref="N5" si="11">M5+1</f>
        <v>14</v>
      </c>
      <c r="O5" s="12">
        <f t="shared" ref="O5" si="12">N5+1</f>
        <v>15</v>
      </c>
      <c r="P5" s="12">
        <f t="shared" ref="P5" si="13">O5+1</f>
        <v>16</v>
      </c>
      <c r="Q5" s="12">
        <f t="shared" ref="Q5" si="14">P5+1</f>
        <v>17</v>
      </c>
      <c r="R5" s="12">
        <f t="shared" ref="R5" si="15">Q5+1</f>
        <v>18</v>
      </c>
      <c r="S5" s="12">
        <f t="shared" ref="S5" si="16">R5+1</f>
        <v>19</v>
      </c>
      <c r="T5" s="12">
        <f t="shared" ref="T5" si="17">S5+1</f>
        <v>20</v>
      </c>
      <c r="U5" s="12">
        <f t="shared" ref="U5" si="18">T5+1</f>
        <v>21</v>
      </c>
      <c r="V5" s="12">
        <f t="shared" ref="V5" si="19">U5+1</f>
        <v>22</v>
      </c>
      <c r="W5" s="12">
        <f t="shared" ref="W5" si="20">V5+1</f>
        <v>23</v>
      </c>
      <c r="X5" s="12">
        <f t="shared" ref="X5" si="21">W5+1</f>
        <v>24</v>
      </c>
      <c r="Y5" s="12">
        <f t="shared" ref="Y5" si="22">X5+1</f>
        <v>25</v>
      </c>
      <c r="Z5" s="12">
        <f t="shared" ref="Z5" si="23">Y5+1</f>
        <v>26</v>
      </c>
      <c r="AA5" s="12">
        <f t="shared" ref="AA5" si="24">Z5+1</f>
        <v>27</v>
      </c>
      <c r="AB5" s="12">
        <f t="shared" ref="AB5" si="25">AA5+1</f>
        <v>28</v>
      </c>
      <c r="AC5" s="12">
        <f t="shared" ref="AC5" si="26">AB5+1</f>
        <v>29</v>
      </c>
      <c r="AD5" s="12">
        <f t="shared" ref="AD5" si="27">AC5+1</f>
        <v>30</v>
      </c>
      <c r="AE5" s="12">
        <f t="shared" ref="AE5" si="28">AD5+1</f>
        <v>31</v>
      </c>
      <c r="AF5" s="12">
        <f t="shared" ref="AF5" si="29">AE5+1</f>
        <v>32</v>
      </c>
      <c r="AG5" s="12">
        <f t="shared" ref="AG5" si="30">AF5+1</f>
        <v>33</v>
      </c>
    </row>
    <row r="6" spans="1:33" ht="15.75" x14ac:dyDescent="0.2">
      <c r="A6" s="4" t="s">
        <v>57</v>
      </c>
      <c r="B6" s="213" t="s">
        <v>29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5"/>
    </row>
    <row r="7" spans="1:33" ht="94.5" customHeight="1" x14ac:dyDescent="0.2">
      <c r="A7" s="11" t="s">
        <v>59</v>
      </c>
      <c r="B7" s="62" t="s">
        <v>187</v>
      </c>
      <c r="C7" s="6" t="s">
        <v>4</v>
      </c>
      <c r="D7" s="65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5">
        <v>0</v>
      </c>
      <c r="S7" s="16">
        <v>0</v>
      </c>
      <c r="T7" s="16">
        <v>0</v>
      </c>
      <c r="U7" s="16">
        <v>0</v>
      </c>
      <c r="V7" s="16">
        <v>0</v>
      </c>
      <c r="W7" s="23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8">
        <v>0</v>
      </c>
    </row>
    <row r="8" spans="1:33" ht="47.25" x14ac:dyDescent="0.2">
      <c r="A8" s="10" t="s">
        <v>31</v>
      </c>
      <c r="B8" s="63" t="s">
        <v>54</v>
      </c>
      <c r="C8" s="9" t="s">
        <v>56</v>
      </c>
      <c r="D8" s="29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30">
        <v>0</v>
      </c>
    </row>
    <row r="9" spans="1:33" ht="15.75" x14ac:dyDescent="0.2">
      <c r="A9" s="10" t="s">
        <v>32</v>
      </c>
      <c r="B9" s="63" t="s">
        <v>55</v>
      </c>
      <c r="C9" s="9" t="s">
        <v>56</v>
      </c>
      <c r="D9" s="26">
        <v>1348</v>
      </c>
      <c r="E9" s="26">
        <v>1348</v>
      </c>
      <c r="F9" s="26">
        <v>1348</v>
      </c>
      <c r="G9" s="26">
        <v>1348</v>
      </c>
      <c r="H9" s="26">
        <v>1348</v>
      </c>
      <c r="I9" s="26">
        <v>469</v>
      </c>
      <c r="J9" s="26">
        <v>469</v>
      </c>
      <c r="K9" s="26">
        <v>469</v>
      </c>
      <c r="L9" s="26">
        <v>469</v>
      </c>
      <c r="M9" s="26">
        <v>469</v>
      </c>
      <c r="N9" s="26">
        <v>80</v>
      </c>
      <c r="O9" s="26">
        <v>80</v>
      </c>
      <c r="P9" s="26">
        <v>80</v>
      </c>
      <c r="Q9" s="26">
        <v>80</v>
      </c>
      <c r="R9" s="26">
        <v>80</v>
      </c>
      <c r="S9" s="26">
        <v>200</v>
      </c>
      <c r="T9" s="26">
        <v>200</v>
      </c>
      <c r="U9" s="26">
        <v>200</v>
      </c>
      <c r="V9" s="26">
        <v>200</v>
      </c>
      <c r="W9" s="26">
        <v>200</v>
      </c>
      <c r="X9" s="26">
        <v>80</v>
      </c>
      <c r="Y9" s="26">
        <v>80</v>
      </c>
      <c r="Z9" s="26">
        <v>80</v>
      </c>
      <c r="AA9" s="26">
        <v>80</v>
      </c>
      <c r="AB9" s="26">
        <v>80</v>
      </c>
      <c r="AC9" s="28">
        <v>68</v>
      </c>
      <c r="AD9" s="28">
        <v>68</v>
      </c>
      <c r="AE9" s="28">
        <v>68</v>
      </c>
      <c r="AF9" s="29">
        <v>68</v>
      </c>
      <c r="AG9" s="30">
        <v>68</v>
      </c>
    </row>
    <row r="10" spans="1:33" s="25" customFormat="1" ht="66" customHeight="1" x14ac:dyDescent="0.2">
      <c r="A10" s="10" t="s">
        <v>60</v>
      </c>
      <c r="B10" s="62" t="s">
        <v>50</v>
      </c>
      <c r="C10" s="9" t="s">
        <v>4</v>
      </c>
      <c r="D10" s="37">
        <v>4.6916890080428955</v>
      </c>
      <c r="E10" s="27">
        <v>4.0214477211796247</v>
      </c>
      <c r="F10" s="27">
        <v>3.3512064343163539</v>
      </c>
      <c r="G10" s="27">
        <v>2.6809651474530831</v>
      </c>
      <c r="H10" s="54">
        <v>2.0107238605898123</v>
      </c>
      <c r="I10" s="27">
        <v>1.5625</v>
      </c>
      <c r="J10" s="27">
        <v>1.0416666666666665</v>
      </c>
      <c r="K10" s="27">
        <v>0.52083333333333326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36">
        <v>0</v>
      </c>
    </row>
    <row r="11" spans="1:33" ht="63" x14ac:dyDescent="0.2">
      <c r="A11" s="11" t="s">
        <v>33</v>
      </c>
      <c r="B11" s="63" t="s">
        <v>61</v>
      </c>
      <c r="C11" s="9" t="s">
        <v>56</v>
      </c>
      <c r="D11" s="66">
        <v>35</v>
      </c>
      <c r="E11" s="67">
        <v>30</v>
      </c>
      <c r="F11" s="67">
        <v>25</v>
      </c>
      <c r="G11" s="67">
        <v>20</v>
      </c>
      <c r="H11" s="67">
        <v>15</v>
      </c>
      <c r="I11" s="29">
        <v>3</v>
      </c>
      <c r="J11" s="29">
        <v>2</v>
      </c>
      <c r="K11" s="29">
        <v>1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68">
        <v>0</v>
      </c>
    </row>
    <row r="12" spans="1:33" ht="15.75" x14ac:dyDescent="0.2">
      <c r="A12" s="34" t="s">
        <v>58</v>
      </c>
      <c r="B12" s="64" t="s">
        <v>55</v>
      </c>
      <c r="C12" s="3" t="s">
        <v>56</v>
      </c>
      <c r="D12" s="69">
        <v>746</v>
      </c>
      <c r="E12" s="67">
        <v>746</v>
      </c>
      <c r="F12" s="67">
        <v>746</v>
      </c>
      <c r="G12" s="67">
        <v>746</v>
      </c>
      <c r="H12" s="67">
        <v>746</v>
      </c>
      <c r="I12" s="70">
        <v>192</v>
      </c>
      <c r="J12" s="29">
        <v>192</v>
      </c>
      <c r="K12" s="29">
        <v>192</v>
      </c>
      <c r="L12" s="29">
        <v>192</v>
      </c>
      <c r="M12" s="29">
        <v>192</v>
      </c>
      <c r="N12" s="60">
        <v>48</v>
      </c>
      <c r="O12" s="29">
        <v>48</v>
      </c>
      <c r="P12" s="29">
        <v>48</v>
      </c>
      <c r="Q12" s="29">
        <v>48</v>
      </c>
      <c r="R12" s="29">
        <v>48</v>
      </c>
      <c r="S12" s="60">
        <v>72</v>
      </c>
      <c r="T12" s="60">
        <v>72</v>
      </c>
      <c r="U12" s="60">
        <v>72</v>
      </c>
      <c r="V12" s="60">
        <v>72</v>
      </c>
      <c r="W12" s="60">
        <v>72</v>
      </c>
      <c r="X12" s="60">
        <v>72</v>
      </c>
      <c r="Y12" s="60">
        <v>72</v>
      </c>
      <c r="Z12" s="60">
        <v>72</v>
      </c>
      <c r="AA12" s="60">
        <v>72</v>
      </c>
      <c r="AB12" s="60">
        <v>72</v>
      </c>
      <c r="AC12" s="70">
        <v>72</v>
      </c>
      <c r="AD12" s="70">
        <v>72</v>
      </c>
      <c r="AE12" s="70">
        <v>72</v>
      </c>
      <c r="AF12" s="70">
        <v>72</v>
      </c>
      <c r="AG12" s="68">
        <v>72</v>
      </c>
    </row>
    <row r="13" spans="1:33" ht="17.25" customHeight="1" x14ac:dyDescent="0.2">
      <c r="A13" s="4" t="s">
        <v>62</v>
      </c>
      <c r="B13" s="306" t="s">
        <v>37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8"/>
    </row>
    <row r="14" spans="1:33" ht="17.25" customHeight="1" x14ac:dyDescent="0.2">
      <c r="A14" s="40">
        <v>1</v>
      </c>
      <c r="B14" s="63" t="s">
        <v>188</v>
      </c>
      <c r="C14" s="6" t="s">
        <v>36</v>
      </c>
      <c r="D14" s="72">
        <f>D15/D16*100</f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32">
        <v>0</v>
      </c>
    </row>
    <row r="15" spans="1:33" ht="189" x14ac:dyDescent="0.2">
      <c r="A15" s="41" t="s">
        <v>31</v>
      </c>
      <c r="B15" s="63" t="s">
        <v>189</v>
      </c>
      <c r="C15" s="24" t="s">
        <v>56</v>
      </c>
      <c r="D15" s="73">
        <v>0</v>
      </c>
      <c r="E15" s="33">
        <v>0</v>
      </c>
      <c r="F15" s="33">
        <v>0</v>
      </c>
      <c r="G15" s="33">
        <v>0</v>
      </c>
      <c r="H15" s="33">
        <v>0</v>
      </c>
      <c r="I15" s="74">
        <v>0</v>
      </c>
      <c r="J15" s="74">
        <v>0</v>
      </c>
      <c r="K15" s="74">
        <v>0</v>
      </c>
      <c r="L15" s="29">
        <v>0</v>
      </c>
      <c r="M15" s="74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74">
        <v>0</v>
      </c>
      <c r="AD15" s="74">
        <v>0</v>
      </c>
      <c r="AE15" s="74">
        <v>0</v>
      </c>
      <c r="AF15" s="74">
        <v>0</v>
      </c>
      <c r="AG15" s="75">
        <v>0</v>
      </c>
    </row>
    <row r="16" spans="1:33" ht="15.75" x14ac:dyDescent="0.2">
      <c r="A16" s="42" t="s">
        <v>32</v>
      </c>
      <c r="B16" s="71" t="s">
        <v>63</v>
      </c>
      <c r="C16" s="35" t="s">
        <v>64</v>
      </c>
      <c r="D16" s="76">
        <v>23.4</v>
      </c>
      <c r="E16" s="77">
        <v>23.4</v>
      </c>
      <c r="F16" s="77">
        <v>23.4</v>
      </c>
      <c r="G16" s="77">
        <v>23.4</v>
      </c>
      <c r="H16" s="77">
        <v>23.4</v>
      </c>
      <c r="I16" s="78">
        <v>6.32</v>
      </c>
      <c r="J16" s="44">
        <v>6.32</v>
      </c>
      <c r="K16" s="38">
        <v>6.32</v>
      </c>
      <c r="L16" s="38">
        <v>6.32</v>
      </c>
      <c r="M16" s="38">
        <v>6.32</v>
      </c>
      <c r="N16" s="78">
        <v>2.39</v>
      </c>
      <c r="O16" s="78">
        <v>2.39</v>
      </c>
      <c r="P16" s="78">
        <v>2.39</v>
      </c>
      <c r="Q16" s="78">
        <v>2.39</v>
      </c>
      <c r="R16" s="78">
        <v>2.39</v>
      </c>
      <c r="S16" s="78">
        <v>6.01</v>
      </c>
      <c r="T16" s="79">
        <v>6.01</v>
      </c>
      <c r="U16" s="79">
        <v>6.01</v>
      </c>
      <c r="V16" s="79">
        <v>6.01</v>
      </c>
      <c r="W16" s="79">
        <v>6.01</v>
      </c>
      <c r="X16" s="78">
        <v>3.39</v>
      </c>
      <c r="Y16" s="79">
        <v>3.39</v>
      </c>
      <c r="Z16" s="79">
        <v>3.39</v>
      </c>
      <c r="AA16" s="79">
        <v>3.39</v>
      </c>
      <c r="AB16" s="79">
        <v>3.39</v>
      </c>
      <c r="AC16" s="78">
        <v>2.88</v>
      </c>
      <c r="AD16" s="44">
        <v>2.88</v>
      </c>
      <c r="AE16" s="44">
        <v>2.88</v>
      </c>
      <c r="AF16" s="44">
        <v>2.88</v>
      </c>
      <c r="AG16" s="39">
        <v>2.88</v>
      </c>
    </row>
    <row r="17" spans="1:39" ht="15.75" customHeight="1" x14ac:dyDescent="0.2">
      <c r="A17" s="5" t="s">
        <v>65</v>
      </c>
      <c r="B17" s="306" t="s">
        <v>30</v>
      </c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8"/>
    </row>
    <row r="18" spans="1:39" ht="50.25" customHeight="1" x14ac:dyDescent="0.2">
      <c r="A18" s="7" t="s">
        <v>59</v>
      </c>
      <c r="B18" s="63" t="s">
        <v>48</v>
      </c>
      <c r="C18" s="6" t="s">
        <v>4</v>
      </c>
      <c r="D18" s="81">
        <f t="shared" ref="D18" si="31">D20/D19*100</f>
        <v>6.3157590397817991</v>
      </c>
      <c r="E18" s="180">
        <v>6.3157590397817991</v>
      </c>
      <c r="F18" s="180">
        <v>6.3157590873757563</v>
      </c>
      <c r="G18" s="180">
        <v>6.3157590653733591</v>
      </c>
      <c r="H18" s="180">
        <v>6.3157590422114174</v>
      </c>
      <c r="I18" s="181">
        <v>2.7348255009939382</v>
      </c>
      <c r="J18" s="181">
        <v>2.7348255009939382</v>
      </c>
      <c r="K18" s="181">
        <v>2.891546948957973</v>
      </c>
      <c r="L18" s="181">
        <v>2.7348268474162065</v>
      </c>
      <c r="M18" s="181">
        <v>2.6963613634947277</v>
      </c>
      <c r="N18" s="181">
        <v>0.84566742263162153</v>
      </c>
      <c r="O18" s="181">
        <v>0.84566742263162153</v>
      </c>
      <c r="P18" s="181">
        <v>0.84566621852430446</v>
      </c>
      <c r="Q18" s="181">
        <v>0.84566983289340381</v>
      </c>
      <c r="R18" s="181">
        <v>0.81510435576845675</v>
      </c>
      <c r="S18" s="181">
        <v>1.8791422275389713</v>
      </c>
      <c r="T18" s="181">
        <v>1.8791422275389713</v>
      </c>
      <c r="U18" s="181">
        <v>1.8791421820036305</v>
      </c>
      <c r="V18" s="181">
        <v>1.8791429797257293</v>
      </c>
      <c r="W18" s="181">
        <v>1.8950273081828568</v>
      </c>
      <c r="X18" s="181">
        <v>1.4500085130782396</v>
      </c>
      <c r="Y18" s="181">
        <v>1.4500012030181222</v>
      </c>
      <c r="Z18" s="181">
        <v>1.4500014261010294</v>
      </c>
      <c r="AA18" s="181">
        <v>1.4500073385307395</v>
      </c>
      <c r="AB18" s="181">
        <v>1.4656448153645629</v>
      </c>
      <c r="AC18" s="181">
        <v>2.4032009875173297</v>
      </c>
      <c r="AD18" s="181">
        <v>2.4032009875173297</v>
      </c>
      <c r="AE18" s="181">
        <v>2.44833998116074</v>
      </c>
      <c r="AF18" s="181">
        <v>2.4032004309732193</v>
      </c>
      <c r="AG18" s="193">
        <v>2.4000007648681101</v>
      </c>
      <c r="AK18" s="55"/>
      <c r="AL18" s="19"/>
      <c r="AM18" s="19"/>
    </row>
    <row r="19" spans="1:39" ht="15.75" x14ac:dyDescent="0.2">
      <c r="A19" s="11" t="s">
        <v>31</v>
      </c>
      <c r="B19" s="63" t="s">
        <v>66</v>
      </c>
      <c r="C19" s="24" t="s">
        <v>73</v>
      </c>
      <c r="D19" s="37">
        <v>1135.886986</v>
      </c>
      <c r="E19" s="182">
        <v>1135.886986</v>
      </c>
      <c r="F19" s="182">
        <v>1084.1101450000001</v>
      </c>
      <c r="G19" s="182">
        <v>1036.351028</v>
      </c>
      <c r="H19" s="182">
        <v>1020.7576249999998</v>
      </c>
      <c r="I19" s="183">
        <v>39.621687000000001</v>
      </c>
      <c r="J19" s="183">
        <v>39.621687000000001</v>
      </c>
      <c r="K19" s="183">
        <v>37.474196999999997</v>
      </c>
      <c r="L19" s="183">
        <v>33.573972000000005</v>
      </c>
      <c r="M19" s="183">
        <v>30.423704000000001</v>
      </c>
      <c r="N19" s="183">
        <v>19.684334000000003</v>
      </c>
      <c r="O19" s="183">
        <v>19.684334000000003</v>
      </c>
      <c r="P19" s="183">
        <v>18.951567000000001</v>
      </c>
      <c r="Q19" s="183">
        <v>18.023346</v>
      </c>
      <c r="R19" s="183">
        <v>17.241595999999998</v>
      </c>
      <c r="S19" s="183">
        <v>32.409947000000003</v>
      </c>
      <c r="T19" s="183">
        <v>32.409947000000003</v>
      </c>
      <c r="U19" s="183">
        <v>30.610828999999995</v>
      </c>
      <c r="V19" s="183">
        <v>29.363225999999997</v>
      </c>
      <c r="W19" s="183">
        <v>27.088950000000001</v>
      </c>
      <c r="X19" s="183">
        <v>26.676602000000003</v>
      </c>
      <c r="Y19" s="183">
        <v>24.563220999999999</v>
      </c>
      <c r="Z19" s="183">
        <v>22.719287999999999</v>
      </c>
      <c r="AA19" s="183">
        <v>21.080514000000001</v>
      </c>
      <c r="AB19" s="183">
        <v>19.720808000000002</v>
      </c>
      <c r="AC19" s="183">
        <v>27.475771000000002</v>
      </c>
      <c r="AD19" s="183">
        <v>27.475771000000002</v>
      </c>
      <c r="AE19" s="183">
        <v>26.969211999999999</v>
      </c>
      <c r="AF19" s="183">
        <v>26.032243999999999</v>
      </c>
      <c r="AG19" s="194">
        <v>25.102366999999997</v>
      </c>
      <c r="AK19" s="55"/>
      <c r="AL19" s="19"/>
      <c r="AM19" s="19"/>
    </row>
    <row r="20" spans="1:39" ht="31.5" x14ac:dyDescent="0.2">
      <c r="A20" s="11" t="s">
        <v>32</v>
      </c>
      <c r="B20" s="63" t="s">
        <v>67</v>
      </c>
      <c r="C20" s="24" t="s">
        <v>73</v>
      </c>
      <c r="D20" s="37">
        <v>71.739885000000015</v>
      </c>
      <c r="E20" s="182">
        <v>71.739885000000015</v>
      </c>
      <c r="F20" s="182">
        <v>68.469785000000002</v>
      </c>
      <c r="G20" s="182">
        <v>65.453434000000001</v>
      </c>
      <c r="H20" s="182">
        <v>64.468592000000001</v>
      </c>
      <c r="I20" s="183">
        <v>1.0835840000000001</v>
      </c>
      <c r="J20" s="183">
        <v>1.0835840000000001</v>
      </c>
      <c r="K20" s="183">
        <v>1.0835840000000001</v>
      </c>
      <c r="L20" s="183">
        <v>0.91819000000000006</v>
      </c>
      <c r="M20" s="183">
        <v>0.82033299999999998</v>
      </c>
      <c r="N20" s="248">
        <v>0.166464</v>
      </c>
      <c r="O20" s="183">
        <v>0.166464</v>
      </c>
      <c r="P20" s="183">
        <v>0.16026699999999999</v>
      </c>
      <c r="Q20" s="183">
        <v>0.152418</v>
      </c>
      <c r="R20" s="183">
        <v>0.140537</v>
      </c>
      <c r="S20" s="248">
        <v>0.60902900000000004</v>
      </c>
      <c r="T20" s="248">
        <v>0.60902900000000004</v>
      </c>
      <c r="U20" s="183">
        <v>0.57522099999999998</v>
      </c>
      <c r="V20" s="183">
        <v>0.55177700000000007</v>
      </c>
      <c r="W20" s="183">
        <v>0.51334299999999999</v>
      </c>
      <c r="X20" s="248">
        <v>0.38681299999999996</v>
      </c>
      <c r="Y20" s="183">
        <v>0.35616700000000001</v>
      </c>
      <c r="Z20" s="183">
        <v>0.32943</v>
      </c>
      <c r="AA20" s="183">
        <v>0.30566899999999997</v>
      </c>
      <c r="AB20" s="183">
        <v>0.28903699999999999</v>
      </c>
      <c r="AC20" s="183">
        <v>0.66029800000000005</v>
      </c>
      <c r="AD20" s="183">
        <v>0.66029800000000005</v>
      </c>
      <c r="AE20" s="183">
        <v>0.66029800000000005</v>
      </c>
      <c r="AF20" s="183">
        <v>0.62560700000000002</v>
      </c>
      <c r="AG20" s="194">
        <v>0.60245700000000002</v>
      </c>
      <c r="AK20" s="55"/>
      <c r="AL20" s="19"/>
      <c r="AM20" s="19"/>
    </row>
    <row r="21" spans="1:39" ht="49.5" customHeight="1" x14ac:dyDescent="0.2">
      <c r="A21" s="10" t="s">
        <v>60</v>
      </c>
      <c r="B21" s="179" t="s">
        <v>210</v>
      </c>
      <c r="C21" s="17" t="s">
        <v>40</v>
      </c>
      <c r="D21" s="82">
        <f t="shared" ref="D21" si="32">D22/D23</f>
        <v>8.0911068721576551E-2</v>
      </c>
      <c r="E21" s="184">
        <v>8.0911068721576551E-2</v>
      </c>
      <c r="F21" s="184">
        <v>8.0911066195047995E-2</v>
      </c>
      <c r="G21" s="184">
        <v>8.0911068721576551E-2</v>
      </c>
      <c r="H21" s="184">
        <v>8.0911068721576551E-2</v>
      </c>
      <c r="I21" s="185">
        <v>1.6125993010664577</v>
      </c>
      <c r="J21" s="185">
        <v>1.6125993010664577</v>
      </c>
      <c r="K21" s="185">
        <v>1.6125993010664577</v>
      </c>
      <c r="L21" s="185">
        <v>1.6125993010664577</v>
      </c>
      <c r="M21" s="185">
        <v>5.3004699923009296E-2</v>
      </c>
      <c r="N21" s="191" t="s">
        <v>38</v>
      </c>
      <c r="O21" s="191" t="s">
        <v>38</v>
      </c>
      <c r="P21" s="191" t="s">
        <v>38</v>
      </c>
      <c r="Q21" s="191" t="s">
        <v>38</v>
      </c>
      <c r="R21" s="191" t="s">
        <v>38</v>
      </c>
      <c r="S21" s="191" t="s">
        <v>38</v>
      </c>
      <c r="T21" s="191" t="s">
        <v>38</v>
      </c>
      <c r="U21" s="191" t="s">
        <v>38</v>
      </c>
      <c r="V21" s="191" t="s">
        <v>38</v>
      </c>
      <c r="W21" s="191" t="s">
        <v>38</v>
      </c>
      <c r="X21" s="191" t="s">
        <v>38</v>
      </c>
      <c r="Y21" s="249" t="s">
        <v>38</v>
      </c>
      <c r="Z21" s="191" t="s">
        <v>38</v>
      </c>
      <c r="AA21" s="191" t="s">
        <v>38</v>
      </c>
      <c r="AB21" s="191" t="s">
        <v>38</v>
      </c>
      <c r="AC21" s="191" t="s">
        <v>38</v>
      </c>
      <c r="AD21" s="191" t="s">
        <v>38</v>
      </c>
      <c r="AE21" s="191" t="s">
        <v>38</v>
      </c>
      <c r="AF21" s="191" t="s">
        <v>38</v>
      </c>
      <c r="AG21" s="195" t="s">
        <v>38</v>
      </c>
      <c r="AK21" s="55"/>
      <c r="AL21" s="19"/>
      <c r="AM21" s="19"/>
    </row>
    <row r="22" spans="1:39" ht="31.5" x14ac:dyDescent="0.2">
      <c r="A22" s="34" t="s">
        <v>33</v>
      </c>
      <c r="B22" s="179" t="s">
        <v>68</v>
      </c>
      <c r="C22" s="56" t="s">
        <v>84</v>
      </c>
      <c r="D22" s="83">
        <v>96.073802999999998</v>
      </c>
      <c r="E22" s="250">
        <v>96.073802999999998</v>
      </c>
      <c r="F22" s="182">
        <v>91.429504800404231</v>
      </c>
      <c r="G22" s="182">
        <v>87.403265021341241</v>
      </c>
      <c r="H22" s="182">
        <v>86.03157967330435</v>
      </c>
      <c r="I22" s="190">
        <v>66.640600000000006</v>
      </c>
      <c r="J22" s="190">
        <v>66.640600000000006</v>
      </c>
      <c r="K22" s="190">
        <v>63.341752375188101</v>
      </c>
      <c r="L22" s="190">
        <v>57.292382815508674</v>
      </c>
      <c r="M22" s="190">
        <v>1.6125993010664577</v>
      </c>
      <c r="N22" s="191" t="s">
        <v>38</v>
      </c>
      <c r="O22" s="191" t="s">
        <v>38</v>
      </c>
      <c r="P22" s="191" t="s">
        <v>38</v>
      </c>
      <c r="Q22" s="191" t="s">
        <v>38</v>
      </c>
      <c r="R22" s="191" t="s">
        <v>38</v>
      </c>
      <c r="S22" s="191" t="s">
        <v>38</v>
      </c>
      <c r="T22" s="191" t="s">
        <v>38</v>
      </c>
      <c r="U22" s="191" t="s">
        <v>38</v>
      </c>
      <c r="V22" s="191" t="s">
        <v>38</v>
      </c>
      <c r="W22" s="191" t="s">
        <v>38</v>
      </c>
      <c r="X22" s="191" t="s">
        <v>38</v>
      </c>
      <c r="Y22" s="191" t="s">
        <v>38</v>
      </c>
      <c r="Z22" s="192" t="s">
        <v>38</v>
      </c>
      <c r="AA22" s="192" t="s">
        <v>38</v>
      </c>
      <c r="AB22" s="192" t="s">
        <v>38</v>
      </c>
      <c r="AC22" s="191" t="s">
        <v>38</v>
      </c>
      <c r="AD22" s="191" t="s">
        <v>38</v>
      </c>
      <c r="AE22" s="191" t="s">
        <v>38</v>
      </c>
      <c r="AF22" s="191" t="s">
        <v>38</v>
      </c>
      <c r="AG22" s="195" t="s">
        <v>38</v>
      </c>
      <c r="AK22" s="55"/>
      <c r="AL22" s="19"/>
      <c r="AM22" s="19"/>
    </row>
    <row r="23" spans="1:39" ht="31.5" x14ac:dyDescent="0.2">
      <c r="A23" s="10" t="s">
        <v>58</v>
      </c>
      <c r="B23" s="179" t="s">
        <v>69</v>
      </c>
      <c r="C23" s="57" t="s">
        <v>73</v>
      </c>
      <c r="D23" s="83">
        <v>1187.4000000000001</v>
      </c>
      <c r="E23" s="250">
        <v>1187.4000000000001</v>
      </c>
      <c r="F23" s="182">
        <v>1130</v>
      </c>
      <c r="G23" s="182">
        <v>1080.2386669999999</v>
      </c>
      <c r="H23" s="182">
        <v>1063.2856669999999</v>
      </c>
      <c r="I23" s="190">
        <v>41.324958999999993</v>
      </c>
      <c r="J23" s="190">
        <v>41.324958999999993</v>
      </c>
      <c r="K23" s="190">
        <v>39.279288000000001</v>
      </c>
      <c r="L23" s="190">
        <v>35.527971999999998</v>
      </c>
      <c r="M23" s="190">
        <v>30.423704000000001</v>
      </c>
      <c r="N23" s="245" t="s">
        <v>38</v>
      </c>
      <c r="O23" s="245" t="s">
        <v>38</v>
      </c>
      <c r="P23" s="245" t="s">
        <v>38</v>
      </c>
      <c r="Q23" s="191" t="s">
        <v>38</v>
      </c>
      <c r="R23" s="191" t="s">
        <v>38</v>
      </c>
      <c r="S23" s="245" t="s">
        <v>38</v>
      </c>
      <c r="T23" s="245" t="s">
        <v>38</v>
      </c>
      <c r="U23" s="245" t="s">
        <v>38</v>
      </c>
      <c r="V23" s="245" t="s">
        <v>38</v>
      </c>
      <c r="W23" s="245" t="s">
        <v>38</v>
      </c>
      <c r="X23" s="245" t="s">
        <v>38</v>
      </c>
      <c r="Y23" s="245" t="s">
        <v>38</v>
      </c>
      <c r="Z23" s="191" t="s">
        <v>38</v>
      </c>
      <c r="AA23" s="191" t="s">
        <v>38</v>
      </c>
      <c r="AB23" s="191" t="s">
        <v>38</v>
      </c>
      <c r="AC23" s="191" t="s">
        <v>38</v>
      </c>
      <c r="AD23" s="191" t="s">
        <v>38</v>
      </c>
      <c r="AE23" s="191" t="s">
        <v>38</v>
      </c>
      <c r="AF23" s="191" t="s">
        <v>38</v>
      </c>
      <c r="AG23" s="195" t="s">
        <v>38</v>
      </c>
      <c r="AK23" s="55"/>
      <c r="AL23" s="19"/>
      <c r="AM23" s="19"/>
    </row>
    <row r="24" spans="1:39" ht="49.5" customHeight="1" x14ac:dyDescent="0.2">
      <c r="A24" s="31" t="s">
        <v>72</v>
      </c>
      <c r="B24" s="179" t="s">
        <v>211</v>
      </c>
      <c r="C24" s="43" t="s">
        <v>40</v>
      </c>
      <c r="D24" s="84">
        <f t="shared" ref="D24" si="33">D25/D26</f>
        <v>9.3978248994570322E-3</v>
      </c>
      <c r="E24" s="186">
        <v>9.3978248994570322E-3</v>
      </c>
      <c r="F24" s="186">
        <v>9.3978246060006081E-3</v>
      </c>
      <c r="G24" s="186">
        <v>9.3978248994570322E-3</v>
      </c>
      <c r="H24" s="186">
        <v>9.3978248994570322E-3</v>
      </c>
      <c r="I24" s="187">
        <v>0.86654563698915699</v>
      </c>
      <c r="J24" s="187">
        <v>0.86654563698915699</v>
      </c>
      <c r="K24" s="187">
        <v>0.86654563698915699</v>
      </c>
      <c r="L24" s="187">
        <v>0.86654563698915699</v>
      </c>
      <c r="M24" s="187">
        <v>0.86654563698915699</v>
      </c>
      <c r="N24" s="187">
        <v>2.1082586114758395</v>
      </c>
      <c r="O24" s="187">
        <v>2.1082586114758395</v>
      </c>
      <c r="P24" s="187">
        <v>2.1082586114758395</v>
      </c>
      <c r="Q24" s="187">
        <v>2.1082586114758395</v>
      </c>
      <c r="R24" s="187">
        <v>2.1082586114758395</v>
      </c>
      <c r="S24" s="187">
        <v>0.1828759547184696</v>
      </c>
      <c r="T24" s="187">
        <v>0.1828759547184696</v>
      </c>
      <c r="U24" s="187">
        <v>0.18287595471846962</v>
      </c>
      <c r="V24" s="187">
        <v>0.1828759547184696</v>
      </c>
      <c r="W24" s="187">
        <v>0.1828759547184696</v>
      </c>
      <c r="X24" s="187">
        <v>0.62538212325542808</v>
      </c>
      <c r="Y24" s="187">
        <v>0.62538212325542808</v>
      </c>
      <c r="Z24" s="187">
        <v>0.62538212325542808</v>
      </c>
      <c r="AA24" s="187">
        <v>0.62538212325542808</v>
      </c>
      <c r="AB24" s="187">
        <v>0.62538212325542808</v>
      </c>
      <c r="AC24" s="187">
        <v>1.7540727064583554</v>
      </c>
      <c r="AD24" s="187">
        <v>1.7540727064583554</v>
      </c>
      <c r="AE24" s="187">
        <v>1.7540727064583552</v>
      </c>
      <c r="AF24" s="187">
        <v>1.7540727064583554</v>
      </c>
      <c r="AG24" s="196">
        <v>1.7540727064583554</v>
      </c>
      <c r="AK24" s="55"/>
      <c r="AL24" s="19"/>
      <c r="AM24" s="19"/>
    </row>
    <row r="25" spans="1:39" ht="31.5" x14ac:dyDescent="0.2">
      <c r="A25" s="10" t="s">
        <v>34</v>
      </c>
      <c r="B25" s="179" t="s">
        <v>70</v>
      </c>
      <c r="C25" s="58" t="s">
        <v>84</v>
      </c>
      <c r="D25" s="83">
        <f>(106748.67*10%)/1000</f>
        <v>10.674867000000001</v>
      </c>
      <c r="E25" s="250">
        <v>10.674867000000001</v>
      </c>
      <c r="F25" s="182">
        <v>10.188276996295889</v>
      </c>
      <c r="G25" s="182">
        <v>9.7394454955162928</v>
      </c>
      <c r="H25" s="182">
        <v>9.5929014245356221</v>
      </c>
      <c r="I25" s="183">
        <v>34.334000000000003</v>
      </c>
      <c r="J25" s="183">
        <v>34.334000000000003</v>
      </c>
      <c r="K25" s="190">
        <v>32.473101910022152</v>
      </c>
      <c r="L25" s="190">
        <v>29.093378952996126</v>
      </c>
      <c r="M25" s="190">
        <v>26.363527962249563</v>
      </c>
      <c r="N25" s="183">
        <v>41.499666666666663</v>
      </c>
      <c r="O25" s="183">
        <v>41.499666666666663</v>
      </c>
      <c r="P25" s="183">
        <v>39.95480432871134</v>
      </c>
      <c r="Q25" s="183">
        <v>37.997874412108629</v>
      </c>
      <c r="R25" s="183">
        <v>36.349743242587387</v>
      </c>
      <c r="S25" s="183">
        <v>5.9269999999999996</v>
      </c>
      <c r="T25" s="183">
        <v>5.9269999999999996</v>
      </c>
      <c r="U25" s="183">
        <v>5.5979845780988162</v>
      </c>
      <c r="V25" s="183">
        <v>5.3698279883641886</v>
      </c>
      <c r="W25" s="183">
        <v>4.9539175935708873E-3</v>
      </c>
      <c r="X25" s="183">
        <v>16.683070000000001</v>
      </c>
      <c r="Y25" s="190">
        <v>15.361399302972318</v>
      </c>
      <c r="Z25" s="190">
        <v>14.208236568291568</v>
      </c>
      <c r="AA25" s="190">
        <v>13.183376604635777</v>
      </c>
      <c r="AB25" s="190">
        <v>12.333040779352633</v>
      </c>
      <c r="AC25" s="183">
        <v>48.194499999999998</v>
      </c>
      <c r="AD25" s="183">
        <v>48.194499999999998</v>
      </c>
      <c r="AE25" s="183">
        <v>47.305958683889152</v>
      </c>
      <c r="AF25" s="183">
        <v>45.662448688264284</v>
      </c>
      <c r="AG25" s="194">
        <v>44.031376822200905</v>
      </c>
      <c r="AK25" s="55"/>
      <c r="AL25" s="19"/>
      <c r="AM25" s="19"/>
    </row>
    <row r="26" spans="1:39" ht="15.75" x14ac:dyDescent="0.2">
      <c r="A26" s="8" t="s">
        <v>35</v>
      </c>
      <c r="B26" s="80" t="s">
        <v>71</v>
      </c>
      <c r="C26" s="59" t="s">
        <v>73</v>
      </c>
      <c r="D26" s="85">
        <f>D19</f>
        <v>1135.886986</v>
      </c>
      <c r="E26" s="188">
        <v>1135.886986</v>
      </c>
      <c r="F26" s="188">
        <v>1084.1101450000001</v>
      </c>
      <c r="G26" s="188">
        <v>1036.351028</v>
      </c>
      <c r="H26" s="188">
        <v>1020.7576249999998</v>
      </c>
      <c r="I26" s="189">
        <v>39.621687000000001</v>
      </c>
      <c r="J26" s="189">
        <v>39.621687000000001</v>
      </c>
      <c r="K26" s="189">
        <v>37.474196999999997</v>
      </c>
      <c r="L26" s="189">
        <v>33.573972000000005</v>
      </c>
      <c r="M26" s="189">
        <v>30.423704000000001</v>
      </c>
      <c r="N26" s="189">
        <v>19.684334000000003</v>
      </c>
      <c r="O26" s="189">
        <v>19.684334000000003</v>
      </c>
      <c r="P26" s="189">
        <v>18.951567000000001</v>
      </c>
      <c r="Q26" s="189">
        <v>18.023346</v>
      </c>
      <c r="R26" s="189">
        <v>17.241595999999998</v>
      </c>
      <c r="S26" s="189">
        <v>32.409947000000003</v>
      </c>
      <c r="T26" s="189">
        <v>32.409947000000003</v>
      </c>
      <c r="U26" s="189">
        <v>30.610828999999995</v>
      </c>
      <c r="V26" s="189">
        <v>29.363225999999997</v>
      </c>
      <c r="W26" s="189">
        <v>2.7088950000000001E-2</v>
      </c>
      <c r="X26" s="189">
        <v>26.676602000000003</v>
      </c>
      <c r="Y26" s="189">
        <v>24.563220999999999</v>
      </c>
      <c r="Z26" s="189">
        <v>22.719287999999999</v>
      </c>
      <c r="AA26" s="189">
        <v>21.080514000000001</v>
      </c>
      <c r="AB26" s="189">
        <v>19.720808000000002</v>
      </c>
      <c r="AC26" s="189">
        <v>27.475771000000002</v>
      </c>
      <c r="AD26" s="189">
        <v>27.475771000000002</v>
      </c>
      <c r="AE26" s="189">
        <v>26.969211999999999</v>
      </c>
      <c r="AF26" s="189">
        <v>26.032243999999999</v>
      </c>
      <c r="AG26" s="251">
        <v>25.102366999999997</v>
      </c>
      <c r="AK26" s="20"/>
      <c r="AL26" s="19"/>
      <c r="AM26" s="21"/>
    </row>
  </sheetData>
  <mergeCells count="13">
    <mergeCell ref="A2:A4"/>
    <mergeCell ref="A1:R1"/>
    <mergeCell ref="B13:AG13"/>
    <mergeCell ref="B17:AG17"/>
    <mergeCell ref="B2:B4"/>
    <mergeCell ref="C2:C4"/>
    <mergeCell ref="D2:AG2"/>
    <mergeCell ref="D3:H3"/>
    <mergeCell ref="I3:M3"/>
    <mergeCell ref="S3:W3"/>
    <mergeCell ref="X3:AB3"/>
    <mergeCell ref="AC3:AG3"/>
    <mergeCell ref="N3:R3"/>
  </mergeCells>
  <phoneticPr fontId="3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37" fitToWidth="3" fitToHeight="2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раздел 2</vt:lpstr>
      <vt:lpstr>разд3,4ВС</vt:lpstr>
      <vt:lpstr>раздел 3,4ВС</vt:lpstr>
      <vt:lpstr>раздел 5</vt:lpstr>
      <vt:lpstr>'раздел 2'!Заголовки_для_печати</vt:lpstr>
      <vt:lpstr>'разд3,4ВС'!Область_печати</vt:lpstr>
      <vt:lpstr>'раздел 2'!Область_печати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2022-02-15T23:38:31Z</cp:lastPrinted>
  <dcterms:created xsi:type="dcterms:W3CDTF">1996-10-08T23:32:33Z</dcterms:created>
  <dcterms:modified xsi:type="dcterms:W3CDTF">2023-02-01T04:10:35Z</dcterms:modified>
</cp:coreProperties>
</file>