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690" yWindow="150" windowWidth="13365" windowHeight="12930"/>
  </bookViews>
  <sheets>
    <sheet name="раздел 1" sheetId="9" r:id="rId1"/>
    <sheet name="раздел 2" sheetId="10" r:id="rId2"/>
    <sheet name="раздел 3" sheetId="8" r:id="rId3"/>
  </sheets>
  <definedNames>
    <definedName name="_xlnm.Print_Area" localSheetId="1">'раздел 2'!$A$1:$R$32</definedName>
  </definedNames>
  <calcPr calcId="145621"/>
</workbook>
</file>

<file path=xl/calcChain.xml><?xml version="1.0" encoding="utf-8"?>
<calcChain xmlns="http://schemas.openxmlformats.org/spreadsheetml/2006/main">
  <c r="O38" i="10" l="1"/>
  <c r="O37" i="10"/>
  <c r="O36" i="10"/>
  <c r="M38" i="10"/>
  <c r="M37" i="10"/>
  <c r="M36" i="10"/>
  <c r="J26" i="10"/>
  <c r="M51" i="10"/>
  <c r="M48" i="10"/>
  <c r="M45" i="10"/>
  <c r="N38" i="10" l="1"/>
  <c r="J17" i="10"/>
  <c r="K17" i="10" s="1"/>
  <c r="N37" i="10"/>
  <c r="N36" i="10"/>
  <c r="J32" i="10"/>
  <c r="J29" i="10"/>
  <c r="K29" i="10" s="1"/>
  <c r="K26" i="10"/>
  <c r="I38" i="10"/>
  <c r="I37" i="10"/>
  <c r="I36" i="10"/>
  <c r="G38" i="10"/>
  <c r="G37" i="10"/>
  <c r="G36" i="10"/>
  <c r="H38" i="10"/>
  <c r="G51" i="10"/>
  <c r="D32" i="10" s="1"/>
  <c r="E32" i="10" s="1"/>
  <c r="G48" i="10"/>
  <c r="D29" i="10" s="1"/>
  <c r="E29" i="10" s="1"/>
  <c r="G45" i="10"/>
  <c r="D26" i="10" l="1"/>
  <c r="E26" i="10" s="1"/>
  <c r="D17" i="10"/>
  <c r="E17" i="10" s="1"/>
  <c r="J15" i="10"/>
  <c r="K15" i="10"/>
  <c r="H36" i="10"/>
  <c r="J16" i="10"/>
  <c r="J10" i="10" s="1"/>
  <c r="H37" i="10"/>
  <c r="K32" i="10"/>
  <c r="K30" i="10" s="1"/>
  <c r="L32" i="10"/>
  <c r="I32" i="10"/>
  <c r="F32" i="10"/>
  <c r="J30" i="10"/>
  <c r="H30" i="10"/>
  <c r="G30" i="10"/>
  <c r="E30" i="10"/>
  <c r="D30" i="10"/>
  <c r="L29" i="10"/>
  <c r="I29" i="10"/>
  <c r="F29" i="10"/>
  <c r="K27" i="10"/>
  <c r="J27" i="10"/>
  <c r="H27" i="10"/>
  <c r="G27" i="10"/>
  <c r="E27" i="10"/>
  <c r="D27" i="10"/>
  <c r="L26" i="10"/>
  <c r="I26" i="10"/>
  <c r="F26" i="10"/>
  <c r="K24" i="10"/>
  <c r="K20" i="10" s="1"/>
  <c r="J24" i="10"/>
  <c r="J20" i="10" s="1"/>
  <c r="H24" i="10"/>
  <c r="H20" i="10" s="1"/>
  <c r="G24" i="10"/>
  <c r="G20" i="10" s="1"/>
  <c r="E24" i="10"/>
  <c r="E20" i="10" s="1"/>
  <c r="D24" i="10"/>
  <c r="L17" i="10"/>
  <c r="I17" i="10"/>
  <c r="I16" i="10"/>
  <c r="L15" i="10"/>
  <c r="I15" i="10"/>
  <c r="J14" i="10"/>
  <c r="H14" i="10"/>
  <c r="G14" i="10"/>
  <c r="F10" i="10"/>
  <c r="E9" i="10"/>
  <c r="E8" i="10" s="1"/>
  <c r="D9" i="10"/>
  <c r="D16" i="10" l="1"/>
  <c r="E16" i="10"/>
  <c r="F17" i="10"/>
  <c r="K16" i="10"/>
  <c r="D15" i="10"/>
  <c r="H19" i="10"/>
  <c r="L27" i="10"/>
  <c r="K19" i="10"/>
  <c r="L30" i="10"/>
  <c r="I27" i="10"/>
  <c r="I14" i="10"/>
  <c r="H9" i="10"/>
  <c r="H8" i="10" s="1"/>
  <c r="H18" i="10" s="1"/>
  <c r="I30" i="10"/>
  <c r="G19" i="10"/>
  <c r="E19" i="10"/>
  <c r="F27" i="10"/>
  <c r="F24" i="10"/>
  <c r="D20" i="10"/>
  <c r="F20" i="10" s="1"/>
  <c r="F9" i="10"/>
  <c r="F30" i="10"/>
  <c r="L20" i="10"/>
  <c r="J19" i="10"/>
  <c r="D8" i="10"/>
  <c r="I20" i="10"/>
  <c r="I24" i="10"/>
  <c r="L24" i="10"/>
  <c r="L19" i="10" l="1"/>
  <c r="D14" i="10"/>
  <c r="E15" i="10"/>
  <c r="E14" i="10" s="1"/>
  <c r="E18" i="10" s="1"/>
  <c r="L16" i="10"/>
  <c r="K14" i="10"/>
  <c r="L14" i="10" s="1"/>
  <c r="F16" i="10"/>
  <c r="K10" i="10"/>
  <c r="K9" i="10" s="1"/>
  <c r="K8" i="10" s="1"/>
  <c r="I19" i="10"/>
  <c r="D19" i="10"/>
  <c r="F19" i="10" s="1"/>
  <c r="J9" i="10"/>
  <c r="G9" i="10"/>
  <c r="I10" i="10"/>
  <c r="F8" i="10"/>
  <c r="F14" i="10" l="1"/>
  <c r="D18" i="10"/>
  <c r="K18" i="10"/>
  <c r="L10" i="10"/>
  <c r="F15" i="10"/>
  <c r="J8" i="10"/>
  <c r="L9" i="10"/>
  <c r="I9" i="10"/>
  <c r="G8" i="10"/>
  <c r="F18" i="10" l="1"/>
  <c r="J18" i="10"/>
  <c r="L8" i="10"/>
  <c r="I8" i="10"/>
  <c r="G18" i="10"/>
  <c r="L18" i="10" l="1"/>
  <c r="I18" i="10"/>
  <c r="R32" i="10"/>
  <c r="R31" i="10"/>
  <c r="Q30" i="10"/>
  <c r="P30" i="10"/>
  <c r="R30" i="10" s="1"/>
  <c r="R29" i="10"/>
  <c r="R28" i="10"/>
  <c r="Q27" i="10"/>
  <c r="P27" i="10"/>
  <c r="R26" i="10"/>
  <c r="R25" i="10"/>
  <c r="Q24" i="10"/>
  <c r="P24" i="10"/>
  <c r="R23" i="10"/>
  <c r="R22" i="10"/>
  <c r="Q21" i="10"/>
  <c r="P21" i="10"/>
  <c r="P20" i="10" s="1"/>
  <c r="R17" i="10"/>
  <c r="R16" i="10"/>
  <c r="R15" i="10"/>
  <c r="Q14" i="10"/>
  <c r="P14" i="10"/>
  <c r="R13" i="10"/>
  <c r="R12" i="10"/>
  <c r="R11" i="10"/>
  <c r="R10" i="10"/>
  <c r="Q9" i="10"/>
  <c r="Q8" i="10" s="1"/>
  <c r="Q18" i="10" s="1"/>
  <c r="P9" i="10"/>
  <c r="P8" i="10" s="1"/>
  <c r="O32" i="10"/>
  <c r="O31" i="10"/>
  <c r="N30" i="10"/>
  <c r="M30" i="10"/>
  <c r="O29" i="10"/>
  <c r="O28" i="10"/>
  <c r="N27" i="10"/>
  <c r="M27" i="10"/>
  <c r="O26" i="10"/>
  <c r="O25" i="10"/>
  <c r="N24" i="10"/>
  <c r="M24" i="10"/>
  <c r="O23" i="10"/>
  <c r="O22" i="10"/>
  <c r="N21" i="10"/>
  <c r="N20" i="10" s="1"/>
  <c r="M21" i="10"/>
  <c r="M20" i="10" s="1"/>
  <c r="O17" i="10"/>
  <c r="O16" i="10"/>
  <c r="O15" i="10"/>
  <c r="N14" i="10"/>
  <c r="M14" i="10"/>
  <c r="O14" i="10" s="1"/>
  <c r="O13" i="10"/>
  <c r="O12" i="10"/>
  <c r="O11" i="10"/>
  <c r="O10" i="10"/>
  <c r="N9" i="10"/>
  <c r="N8" i="10" s="1"/>
  <c r="M9" i="10"/>
  <c r="M8" i="10" s="1"/>
  <c r="N19" i="10" l="1"/>
  <c r="N18" i="10"/>
  <c r="O30" i="10"/>
  <c r="O20" i="10"/>
  <c r="R14" i="10"/>
  <c r="R21" i="10"/>
  <c r="O24" i="10"/>
  <c r="O27" i="10"/>
  <c r="R24" i="10"/>
  <c r="R27" i="10"/>
  <c r="P18" i="10"/>
  <c r="R18" i="10" s="1"/>
  <c r="R8" i="10"/>
  <c r="Q20" i="10"/>
  <c r="Q19" i="10" s="1"/>
  <c r="R9" i="10"/>
  <c r="P19" i="10"/>
  <c r="M18" i="10"/>
  <c r="O18" i="10" s="1"/>
  <c r="O8" i="10"/>
  <c r="M19" i="10"/>
  <c r="O19" i="10" s="1"/>
  <c r="O21" i="10"/>
  <c r="O9" i="10"/>
  <c r="R19" i="10" l="1"/>
  <c r="R20" i="10"/>
  <c r="B5" i="8" l="1"/>
  <c r="C5" i="8" s="1"/>
  <c r="D5" i="8" s="1"/>
  <c r="E5" i="8" s="1"/>
  <c r="F5" i="8" s="1"/>
  <c r="B7" i="10" l="1"/>
  <c r="C7" i="10" s="1"/>
  <c r="D7" i="10" l="1"/>
  <c r="E7" i="10" s="1"/>
  <c r="F7" i="10" s="1"/>
  <c r="G7" i="10" l="1"/>
  <c r="H7" i="10" s="1"/>
  <c r="I7" i="10" s="1"/>
  <c r="K7" i="10" l="1"/>
  <c r="L7" i="10" s="1"/>
  <c r="J7" i="10"/>
  <c r="M7" i="10" l="1"/>
  <c r="N7" i="10" s="1"/>
  <c r="O7" i="10" s="1"/>
  <c r="P7" i="10" l="1"/>
  <c r="Q7" i="10" s="1"/>
  <c r="R7" i="10" s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по полугодиям распределено пропорционально разбивке факт 2020</t>
        </r>
      </text>
    </comment>
  </commentList>
</comments>
</file>

<file path=xl/sharedStrings.xml><?xml version="1.0" encoding="utf-8"?>
<sst xmlns="http://schemas.openxmlformats.org/spreadsheetml/2006/main" count="139" uniqueCount="69">
  <si>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</si>
  <si>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</si>
  <si>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</si>
  <si>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</si>
  <si>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</si>
  <si>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</si>
  <si>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</si>
  <si>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</si>
  <si>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</si>
  <si>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</si>
  <si>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</si>
  <si>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</si>
  <si>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</si>
  <si>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</si>
  <si>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</si>
  <si>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</si>
  <si>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</si>
  <si>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</si>
  <si>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</si>
  <si>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</si>
  <si>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</si>
  <si>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</si>
  <si>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</si>
  <si>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</si>
  <si>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</si>
  <si>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</si>
  <si>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</si>
  <si>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</si>
  <si>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</si>
  <si>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</si>
  <si>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</si>
  <si>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</si>
  <si>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</si>
  <si>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</si>
  <si>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</si>
  <si>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</si>
  <si>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</si>
  <si>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</si>
  <si>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</si>
  <si>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</si>
  <si>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</si>
  <si>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</si>
  <si>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</si>
  <si>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</si>
  <si>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</si>
  <si>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</si>
  <si>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</si>
  <si>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</si>
  <si>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</si>
  <si>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</si>
  <si>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</si>
  <si>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2022 год</t>
  </si>
  <si>
    <t>2023 год</t>
  </si>
  <si>
    <t>Раздел 3. Объем финансовых потребностей, необходимых для реализации производственной программы</t>
  </si>
  <si>
    <t>№                п/п</t>
  </si>
  <si>
    <t>участок Айон</t>
  </si>
  <si>
    <t>участок Биллингс</t>
  </si>
  <si>
    <t>участок Рыткучи</t>
  </si>
  <si>
    <t>МП "ЧРКХ"</t>
  </si>
  <si>
    <t>6894000, Чукотский автономный округ, г.Певек, ул.Пугачева, 42/2</t>
  </si>
  <si>
    <t>1</t>
  </si>
  <si>
    <t>Объем финансовых потребностей</t>
  </si>
  <si>
    <t>тыс.руб.</t>
  </si>
  <si>
    <t xml:space="preserve">участок Рыткучи </t>
  </si>
  <si>
    <t>ПЛАН</t>
  </si>
  <si>
    <t>в сфере холодного водоснабжения (подвоз воды) на 2023 год</t>
  </si>
  <si>
    <t>1 пг</t>
  </si>
  <si>
    <t>факт 2021, Айон</t>
  </si>
  <si>
    <t>факт 2021, Рыткучи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</si>
</sst>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#,##0.000000"/>
  </numFmts>
  <fonts count="2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75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2" borderId="18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8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4" fontId="12" fillId="0" borderId="19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2"/>
    </xf>
    <xf numFmtId="164" fontId="14" fillId="0" borderId="23" xfId="0" applyNumberFormat="1" applyFont="1" applyFill="1" applyBorder="1"/>
    <xf numFmtId="164" fontId="14" fillId="0" borderId="18" xfId="0" applyNumberFormat="1" applyFont="1" applyFill="1" applyBorder="1"/>
    <xf numFmtId="164" fontId="14" fillId="0" borderId="21" xfId="0" applyNumberFormat="1" applyFont="1" applyFill="1" applyBorder="1"/>
    <xf numFmtId="0" fontId="12" fillId="0" borderId="18" xfId="0" applyFont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/>
    <xf numFmtId="164" fontId="14" fillId="0" borderId="24" xfId="0" applyNumberFormat="1" applyFont="1" applyFill="1" applyBorder="1"/>
    <xf numFmtId="0" fontId="14" fillId="0" borderId="31" xfId="0" applyFont="1" applyBorder="1"/>
    <xf numFmtId="0" fontId="16" fillId="0" borderId="10" xfId="1" applyFont="1" applyBorder="1" applyAlignment="1"/>
    <xf numFmtId="0" fontId="16" fillId="0" borderId="11" xfId="1" applyFont="1" applyBorder="1" applyAlignment="1"/>
    <xf numFmtId="165" fontId="12" fillId="0" borderId="15" xfId="1" applyNumberFormat="1" applyFont="1" applyBorder="1" applyAlignment="1">
      <alignment horizontal="center"/>
    </xf>
    <xf numFmtId="165" fontId="12" fillId="0" borderId="16" xfId="1" applyNumberFormat="1" applyFont="1" applyBorder="1" applyAlignment="1">
      <alignment horizontal="center"/>
    </xf>
    <xf numFmtId="165" fontId="12" fillId="0" borderId="17" xfId="1" applyNumberFormat="1" applyFont="1" applyBorder="1" applyAlignment="1">
      <alignment horizontal="center"/>
    </xf>
    <xf numFmtId="165" fontId="12" fillId="0" borderId="14" xfId="1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5" fontId="14" fillId="3" borderId="22" xfId="0" applyNumberFormat="1" applyFont="1" applyFill="1" applyBorder="1" applyAlignment="1">
      <alignment horizontal="center"/>
    </xf>
    <xf numFmtId="165" fontId="12" fillId="0" borderId="21" xfId="1" applyNumberFormat="1" applyFont="1" applyFill="1" applyBorder="1" applyAlignment="1">
      <alignment horizontal="center"/>
    </xf>
    <xf numFmtId="165" fontId="12" fillId="0" borderId="19" xfId="1" applyNumberFormat="1" applyFont="1" applyFill="1" applyBorder="1" applyAlignment="1">
      <alignment horizontal="center"/>
    </xf>
    <xf numFmtId="165" fontId="14" fillId="0" borderId="21" xfId="0" applyNumberFormat="1" applyFont="1" applyFill="1" applyBorder="1"/>
    <xf numFmtId="165" fontId="14" fillId="0" borderId="18" xfId="0" applyNumberFormat="1" applyFont="1" applyFill="1" applyBorder="1"/>
    <xf numFmtId="165" fontId="14" fillId="0" borderId="28" xfId="0" applyNumberFormat="1" applyFont="1" applyFill="1" applyBorder="1" applyAlignment="1">
      <alignment horizontal="center"/>
    </xf>
    <xf numFmtId="165" fontId="14" fillId="0" borderId="0" xfId="0" applyNumberFormat="1" applyFont="1"/>
    <xf numFmtId="0" fontId="1" fillId="0" borderId="4" xfId="0" applyFont="1" applyFill="1" applyBorder="1" applyAlignment="1">
      <alignment horizontal="center" vertical="center" wrapText="1" shrinkToFit="1"/>
    </xf>
    <xf numFmtId="166" fontId="14" fillId="0" borderId="0" xfId="0" applyNumberFormat="1" applyFont="1"/>
    <xf numFmtId="167" fontId="14" fillId="0" borderId="0" xfId="0" applyNumberFormat="1" applyFont="1"/>
    <xf numFmtId="0" fontId="1" fillId="0" borderId="4" xfId="1" applyFont="1" applyBorder="1" applyAlignment="1">
      <alignment horizontal="center" vertical="center" wrapText="1"/>
    </xf>
    <xf numFmtId="165" fontId="19" fillId="0" borderId="21" xfId="1" applyNumberFormat="1" applyFont="1" applyFill="1" applyBorder="1" applyAlignment="1">
      <alignment horizontal="center"/>
    </xf>
    <xf numFmtId="165" fontId="19" fillId="0" borderId="19" xfId="1" applyNumberFormat="1" applyFont="1" applyFill="1" applyBorder="1" applyAlignment="1">
      <alignment horizontal="center"/>
    </xf>
    <xf numFmtId="165" fontId="20" fillId="3" borderId="22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6" fontId="12" fillId="0" borderId="21" xfId="1" applyNumberFormat="1" applyFont="1" applyFill="1" applyBorder="1" applyAlignment="1">
      <alignment horizontal="center"/>
    </xf>
    <xf numFmtId="166" fontId="12" fillId="0" borderId="19" xfId="1" applyNumberFormat="1" applyFont="1" applyFill="1" applyBorder="1" applyAlignment="1">
      <alignment horizontal="center"/>
    </xf>
    <xf numFmtId="166" fontId="13" fillId="0" borderId="22" xfId="0" applyNumberFormat="1" applyFont="1" applyFill="1" applyBorder="1" applyAlignment="1">
      <alignment horizontal="center"/>
    </xf>
    <xf numFmtId="166" fontId="19" fillId="0" borderId="21" xfId="1" applyNumberFormat="1" applyFont="1" applyFill="1" applyBorder="1" applyAlignment="1">
      <alignment horizontal="center"/>
    </xf>
    <xf numFmtId="166" fontId="19" fillId="0" borderId="19" xfId="1" applyNumberFormat="1" applyFont="1" applyFill="1" applyBorder="1" applyAlignment="1">
      <alignment horizontal="center"/>
    </xf>
    <xf numFmtId="166" fontId="20" fillId="0" borderId="22" xfId="0" applyNumberFormat="1" applyFont="1" applyFill="1" applyBorder="1" applyAlignment="1">
      <alignment horizontal="center"/>
    </xf>
    <xf numFmtId="166" fontId="14" fillId="0" borderId="21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/>
    </xf>
    <xf numFmtId="166" fontId="14" fillId="0" borderId="22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166" fontId="14" fillId="0" borderId="21" xfId="0" applyNumberFormat="1" applyFont="1" applyFill="1" applyBorder="1"/>
    <xf numFmtId="166" fontId="14" fillId="0" borderId="18" xfId="0" applyNumberFormat="1" applyFont="1" applyFill="1" applyBorder="1"/>
    <xf numFmtId="166" fontId="13" fillId="0" borderId="21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 horizontal="center"/>
    </xf>
    <xf numFmtId="166" fontId="14" fillId="0" borderId="20" xfId="0" applyNumberFormat="1" applyFont="1" applyFill="1" applyBorder="1" applyAlignment="1">
      <alignment horizontal="center"/>
    </xf>
    <xf numFmtId="166" fontId="13" fillId="0" borderId="20" xfId="0" applyNumberFormat="1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horizontal="center"/>
    </xf>
    <xf numFmtId="169" fontId="14" fillId="0" borderId="0" xfId="0" applyNumberFormat="1" applyFont="1"/>
    <xf numFmtId="165" fontId="14" fillId="5" borderId="21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/>
    </xf>
    <xf numFmtId="166" fontId="14" fillId="5" borderId="21" xfId="0" applyNumberFormat="1" applyFont="1" applyFill="1" applyBorder="1" applyAlignment="1">
      <alignment horizontal="center"/>
    </xf>
    <xf numFmtId="166" fontId="14" fillId="5" borderId="18" xfId="0" applyNumberFormat="1" applyFont="1" applyFill="1" applyBorder="1" applyAlignment="1">
      <alignment horizontal="center"/>
    </xf>
    <xf numFmtId="166" fontId="14" fillId="5" borderId="27" xfId="0" applyNumberFormat="1" applyFont="1" applyFill="1" applyBorder="1" applyAlignment="1">
      <alignment horizontal="center"/>
    </xf>
    <xf numFmtId="166" fontId="14" fillId="5" borderId="24" xfId="0" applyNumberFormat="1" applyFont="1" applyFill="1" applyBorder="1" applyAlignment="1">
      <alignment horizontal="center"/>
    </xf>
    <xf numFmtId="4" fontId="14" fillId="0" borderId="0" xfId="0" applyNumberFormat="1" applyFont="1"/>
    <xf numFmtId="2" fontId="14" fillId="0" borderId="0" xfId="0" applyNumberFormat="1" applyFont="1"/>
    <xf numFmtId="164" fontId="14" fillId="0" borderId="0" xfId="0" applyNumberFormat="1" applyFont="1"/>
    <xf numFmtId="167" fontId="14" fillId="0" borderId="0" xfId="0" applyNumberFormat="1" applyFont="1" applyAlignment="1">
      <alignment horizontal="center"/>
    </xf>
    <xf numFmtId="164" fontId="14" fillId="6" borderId="0" xfId="0" applyNumberFormat="1" applyFont="1" applyFill="1"/>
    <xf numFmtId="165" fontId="13" fillId="3" borderId="20" xfId="0" applyNumberFormat="1" applyFont="1" applyFill="1" applyBorder="1" applyAlignment="1">
      <alignment horizontal="center"/>
    </xf>
    <xf numFmtId="165" fontId="20" fillId="3" borderId="20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168" fontId="14" fillId="0" borderId="0" xfId="0" applyNumberFormat="1" applyFont="1" applyAlignment="1">
      <alignment horizontal="center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tabSelected="1" zoomScaleNormal="100" workbookViewId="0">
      <selection activeCell="C2" sqref="C2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144" t="s">
        <v>50</v>
      </c>
      <c r="B1" s="144"/>
    </row>
    <row r="2" spans="1:3" s="4" customFormat="1" ht="18.75" x14ac:dyDescent="0.3">
      <c r="A2" s="145" t="s">
        <v>65</v>
      </c>
      <c r="B2" s="145"/>
    </row>
    <row r="3" spans="1:3" s="4" customFormat="1" ht="19.5" customHeight="1" x14ac:dyDescent="0.3">
      <c r="A3" s="146"/>
      <c r="B3" s="147"/>
    </row>
    <row r="4" spans="1:3" s="4" customFormat="1" ht="18.75" customHeight="1" x14ac:dyDescent="0.3">
      <c r="A4" s="148" t="s">
        <v>8</v>
      </c>
      <c r="B4" s="148"/>
    </row>
    <row r="5" spans="1:3" ht="27" customHeight="1" x14ac:dyDescent="0.25">
      <c r="A5" s="5" t="s">
        <v>9</v>
      </c>
      <c r="B5" s="6" t="s">
        <v>58</v>
      </c>
    </row>
    <row r="6" spans="1:3" ht="36" customHeight="1" x14ac:dyDescent="0.25">
      <c r="A6" s="5" t="s">
        <v>10</v>
      </c>
      <c r="B6" s="8" t="s">
        <v>59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0" spans="1:3" ht="16.5" customHeight="1" x14ac:dyDescent="0.25"/>
    <row r="15" spans="1:3" x14ac:dyDescent="0.25">
      <c r="C15" s="12"/>
    </row>
    <row r="17" spans="1:3" x14ac:dyDescent="0.25">
      <c r="C17" s="13"/>
    </row>
    <row r="20" spans="1:3" s="11" customFormat="1" x14ac:dyDescent="0.25">
      <c r="A20" s="7"/>
      <c r="B20" s="7"/>
      <c r="C20" s="7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53"/>
  <sheetViews>
    <sheetView zoomScaleNormal="10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A34" sqref="A34:XFD53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5" width="12.28515625" style="15" hidden="1" customWidth="1"/>
    <col min="6" max="6" width="15.5703125" style="15" customWidth="1"/>
    <col min="7" max="8" width="12.28515625" style="15" hidden="1" customWidth="1"/>
    <col min="9" max="9" width="15.42578125" style="15" customWidth="1"/>
    <col min="10" max="11" width="12.28515625" style="15" hidden="1" customWidth="1"/>
    <col min="12" max="12" width="17.28515625" style="15" customWidth="1"/>
    <col min="13" max="18" width="12.28515625" style="15" hidden="1" customWidth="1"/>
    <col min="19" max="257" width="8.85546875" style="15"/>
    <col min="258" max="258" width="6.85546875" style="15" customWidth="1"/>
    <col min="259" max="259" width="41.140625" style="15" customWidth="1"/>
    <col min="260" max="260" width="14.28515625" style="15" customWidth="1"/>
    <col min="261" max="262" width="16.5703125" style="15" customWidth="1"/>
    <col min="263" max="513" width="8.85546875" style="15"/>
    <col min="514" max="514" width="6.85546875" style="15" customWidth="1"/>
    <col min="515" max="515" width="41.140625" style="15" customWidth="1"/>
    <col min="516" max="516" width="14.28515625" style="15" customWidth="1"/>
    <col min="517" max="518" width="16.5703125" style="15" customWidth="1"/>
    <col min="519" max="769" width="8.85546875" style="15"/>
    <col min="770" max="770" width="6.85546875" style="15" customWidth="1"/>
    <col min="771" max="771" width="41.140625" style="15" customWidth="1"/>
    <col min="772" max="772" width="14.28515625" style="15" customWidth="1"/>
    <col min="773" max="774" width="16.5703125" style="15" customWidth="1"/>
    <col min="775" max="1025" width="8.85546875" style="15"/>
    <col min="1026" max="1026" width="6.85546875" style="15" customWidth="1"/>
    <col min="1027" max="1027" width="41.140625" style="15" customWidth="1"/>
    <col min="1028" max="1028" width="14.28515625" style="15" customWidth="1"/>
    <col min="1029" max="1030" width="16.5703125" style="15" customWidth="1"/>
    <col min="1031" max="1281" width="8.85546875" style="15"/>
    <col min="1282" max="1282" width="6.85546875" style="15" customWidth="1"/>
    <col min="1283" max="1283" width="41.140625" style="15" customWidth="1"/>
    <col min="1284" max="1284" width="14.28515625" style="15" customWidth="1"/>
    <col min="1285" max="1286" width="16.5703125" style="15" customWidth="1"/>
    <col min="1287" max="1537" width="8.85546875" style="15"/>
    <col min="1538" max="1538" width="6.85546875" style="15" customWidth="1"/>
    <col min="1539" max="1539" width="41.140625" style="15" customWidth="1"/>
    <col min="1540" max="1540" width="14.28515625" style="15" customWidth="1"/>
    <col min="1541" max="1542" width="16.5703125" style="15" customWidth="1"/>
    <col min="1543" max="1793" width="8.85546875" style="15"/>
    <col min="1794" max="1794" width="6.85546875" style="15" customWidth="1"/>
    <col min="1795" max="1795" width="41.140625" style="15" customWidth="1"/>
    <col min="1796" max="1796" width="14.28515625" style="15" customWidth="1"/>
    <col min="1797" max="1798" width="16.5703125" style="15" customWidth="1"/>
    <col min="1799" max="2049" width="8.85546875" style="15"/>
    <col min="2050" max="2050" width="6.85546875" style="15" customWidth="1"/>
    <col min="2051" max="2051" width="41.140625" style="15" customWidth="1"/>
    <col min="2052" max="2052" width="14.28515625" style="15" customWidth="1"/>
    <col min="2053" max="2054" width="16.5703125" style="15" customWidth="1"/>
    <col min="2055" max="2305" width="8.85546875" style="15"/>
    <col min="2306" max="2306" width="6.85546875" style="15" customWidth="1"/>
    <col min="2307" max="2307" width="41.140625" style="15" customWidth="1"/>
    <col min="2308" max="2308" width="14.28515625" style="15" customWidth="1"/>
    <col min="2309" max="2310" width="16.5703125" style="15" customWidth="1"/>
    <col min="2311" max="2561" width="8.85546875" style="15"/>
    <col min="2562" max="2562" width="6.85546875" style="15" customWidth="1"/>
    <col min="2563" max="2563" width="41.140625" style="15" customWidth="1"/>
    <col min="2564" max="2564" width="14.28515625" style="15" customWidth="1"/>
    <col min="2565" max="2566" width="16.5703125" style="15" customWidth="1"/>
    <col min="2567" max="2817" width="8.85546875" style="15"/>
    <col min="2818" max="2818" width="6.85546875" style="15" customWidth="1"/>
    <col min="2819" max="2819" width="41.140625" style="15" customWidth="1"/>
    <col min="2820" max="2820" width="14.28515625" style="15" customWidth="1"/>
    <col min="2821" max="2822" width="16.5703125" style="15" customWidth="1"/>
    <col min="2823" max="3073" width="8.85546875" style="15"/>
    <col min="3074" max="3074" width="6.85546875" style="15" customWidth="1"/>
    <col min="3075" max="3075" width="41.140625" style="15" customWidth="1"/>
    <col min="3076" max="3076" width="14.28515625" style="15" customWidth="1"/>
    <col min="3077" max="3078" width="16.5703125" style="15" customWidth="1"/>
    <col min="3079" max="3329" width="8.85546875" style="15"/>
    <col min="3330" max="3330" width="6.85546875" style="15" customWidth="1"/>
    <col min="3331" max="3331" width="41.140625" style="15" customWidth="1"/>
    <col min="3332" max="3332" width="14.28515625" style="15" customWidth="1"/>
    <col min="3333" max="3334" width="16.5703125" style="15" customWidth="1"/>
    <col min="3335" max="3585" width="8.85546875" style="15"/>
    <col min="3586" max="3586" width="6.85546875" style="15" customWidth="1"/>
    <col min="3587" max="3587" width="41.140625" style="15" customWidth="1"/>
    <col min="3588" max="3588" width="14.28515625" style="15" customWidth="1"/>
    <col min="3589" max="3590" width="16.5703125" style="15" customWidth="1"/>
    <col min="3591" max="3841" width="8.85546875" style="15"/>
    <col min="3842" max="3842" width="6.85546875" style="15" customWidth="1"/>
    <col min="3843" max="3843" width="41.140625" style="15" customWidth="1"/>
    <col min="3844" max="3844" width="14.28515625" style="15" customWidth="1"/>
    <col min="3845" max="3846" width="16.5703125" style="15" customWidth="1"/>
    <col min="3847" max="4097" width="8.85546875" style="15"/>
    <col min="4098" max="4098" width="6.85546875" style="15" customWidth="1"/>
    <col min="4099" max="4099" width="41.140625" style="15" customWidth="1"/>
    <col min="4100" max="4100" width="14.28515625" style="15" customWidth="1"/>
    <col min="4101" max="4102" width="16.5703125" style="15" customWidth="1"/>
    <col min="4103" max="4353" width="8.85546875" style="15"/>
    <col min="4354" max="4354" width="6.85546875" style="15" customWidth="1"/>
    <col min="4355" max="4355" width="41.140625" style="15" customWidth="1"/>
    <col min="4356" max="4356" width="14.28515625" style="15" customWidth="1"/>
    <col min="4357" max="4358" width="16.5703125" style="15" customWidth="1"/>
    <col min="4359" max="4609" width="8.85546875" style="15"/>
    <col min="4610" max="4610" width="6.85546875" style="15" customWidth="1"/>
    <col min="4611" max="4611" width="41.140625" style="15" customWidth="1"/>
    <col min="4612" max="4612" width="14.28515625" style="15" customWidth="1"/>
    <col min="4613" max="4614" width="16.5703125" style="15" customWidth="1"/>
    <col min="4615" max="4865" width="8.85546875" style="15"/>
    <col min="4866" max="4866" width="6.85546875" style="15" customWidth="1"/>
    <col min="4867" max="4867" width="41.140625" style="15" customWidth="1"/>
    <col min="4868" max="4868" width="14.28515625" style="15" customWidth="1"/>
    <col min="4869" max="4870" width="16.5703125" style="15" customWidth="1"/>
    <col min="4871" max="5121" width="8.85546875" style="15"/>
    <col min="5122" max="5122" width="6.85546875" style="15" customWidth="1"/>
    <col min="5123" max="5123" width="41.140625" style="15" customWidth="1"/>
    <col min="5124" max="5124" width="14.28515625" style="15" customWidth="1"/>
    <col min="5125" max="5126" width="16.5703125" style="15" customWidth="1"/>
    <col min="5127" max="5377" width="8.85546875" style="15"/>
    <col min="5378" max="5378" width="6.85546875" style="15" customWidth="1"/>
    <col min="5379" max="5379" width="41.140625" style="15" customWidth="1"/>
    <col min="5380" max="5380" width="14.28515625" style="15" customWidth="1"/>
    <col min="5381" max="5382" width="16.5703125" style="15" customWidth="1"/>
    <col min="5383" max="5633" width="8.85546875" style="15"/>
    <col min="5634" max="5634" width="6.85546875" style="15" customWidth="1"/>
    <col min="5635" max="5635" width="41.140625" style="15" customWidth="1"/>
    <col min="5636" max="5636" width="14.28515625" style="15" customWidth="1"/>
    <col min="5637" max="5638" width="16.5703125" style="15" customWidth="1"/>
    <col min="5639" max="5889" width="8.85546875" style="15"/>
    <col min="5890" max="5890" width="6.85546875" style="15" customWidth="1"/>
    <col min="5891" max="5891" width="41.140625" style="15" customWidth="1"/>
    <col min="5892" max="5892" width="14.28515625" style="15" customWidth="1"/>
    <col min="5893" max="5894" width="16.5703125" style="15" customWidth="1"/>
    <col min="5895" max="6145" width="8.85546875" style="15"/>
    <col min="6146" max="6146" width="6.85546875" style="15" customWidth="1"/>
    <col min="6147" max="6147" width="41.140625" style="15" customWidth="1"/>
    <col min="6148" max="6148" width="14.28515625" style="15" customWidth="1"/>
    <col min="6149" max="6150" width="16.5703125" style="15" customWidth="1"/>
    <col min="6151" max="6401" width="8.85546875" style="15"/>
    <col min="6402" max="6402" width="6.85546875" style="15" customWidth="1"/>
    <col min="6403" max="6403" width="41.140625" style="15" customWidth="1"/>
    <col min="6404" max="6404" width="14.28515625" style="15" customWidth="1"/>
    <col min="6405" max="6406" width="16.5703125" style="15" customWidth="1"/>
    <col min="6407" max="6657" width="8.85546875" style="15"/>
    <col min="6658" max="6658" width="6.85546875" style="15" customWidth="1"/>
    <col min="6659" max="6659" width="41.140625" style="15" customWidth="1"/>
    <col min="6660" max="6660" width="14.28515625" style="15" customWidth="1"/>
    <col min="6661" max="6662" width="16.5703125" style="15" customWidth="1"/>
    <col min="6663" max="6913" width="8.85546875" style="15"/>
    <col min="6914" max="6914" width="6.85546875" style="15" customWidth="1"/>
    <col min="6915" max="6915" width="41.140625" style="15" customWidth="1"/>
    <col min="6916" max="6916" width="14.28515625" style="15" customWidth="1"/>
    <col min="6917" max="6918" width="16.5703125" style="15" customWidth="1"/>
    <col min="6919" max="7169" width="8.85546875" style="15"/>
    <col min="7170" max="7170" width="6.85546875" style="15" customWidth="1"/>
    <col min="7171" max="7171" width="41.140625" style="15" customWidth="1"/>
    <col min="7172" max="7172" width="14.28515625" style="15" customWidth="1"/>
    <col min="7173" max="7174" width="16.5703125" style="15" customWidth="1"/>
    <col min="7175" max="7425" width="8.85546875" style="15"/>
    <col min="7426" max="7426" width="6.85546875" style="15" customWidth="1"/>
    <col min="7427" max="7427" width="41.140625" style="15" customWidth="1"/>
    <col min="7428" max="7428" width="14.28515625" style="15" customWidth="1"/>
    <col min="7429" max="7430" width="16.5703125" style="15" customWidth="1"/>
    <col min="7431" max="7681" width="8.85546875" style="15"/>
    <col min="7682" max="7682" width="6.85546875" style="15" customWidth="1"/>
    <col min="7683" max="7683" width="41.140625" style="15" customWidth="1"/>
    <col min="7684" max="7684" width="14.28515625" style="15" customWidth="1"/>
    <col min="7685" max="7686" width="16.5703125" style="15" customWidth="1"/>
    <col min="7687" max="7937" width="8.85546875" style="15"/>
    <col min="7938" max="7938" width="6.85546875" style="15" customWidth="1"/>
    <col min="7939" max="7939" width="41.140625" style="15" customWidth="1"/>
    <col min="7940" max="7940" width="14.28515625" style="15" customWidth="1"/>
    <col min="7941" max="7942" width="16.5703125" style="15" customWidth="1"/>
    <col min="7943" max="8193" width="8.85546875" style="15"/>
    <col min="8194" max="8194" width="6.85546875" style="15" customWidth="1"/>
    <col min="8195" max="8195" width="41.140625" style="15" customWidth="1"/>
    <col min="8196" max="8196" width="14.28515625" style="15" customWidth="1"/>
    <col min="8197" max="8198" width="16.5703125" style="15" customWidth="1"/>
    <col min="8199" max="8449" width="8.85546875" style="15"/>
    <col min="8450" max="8450" width="6.85546875" style="15" customWidth="1"/>
    <col min="8451" max="8451" width="41.140625" style="15" customWidth="1"/>
    <col min="8452" max="8452" width="14.28515625" style="15" customWidth="1"/>
    <col min="8453" max="8454" width="16.5703125" style="15" customWidth="1"/>
    <col min="8455" max="8705" width="8.85546875" style="15"/>
    <col min="8706" max="8706" width="6.85546875" style="15" customWidth="1"/>
    <col min="8707" max="8707" width="41.140625" style="15" customWidth="1"/>
    <col min="8708" max="8708" width="14.28515625" style="15" customWidth="1"/>
    <col min="8709" max="8710" width="16.5703125" style="15" customWidth="1"/>
    <col min="8711" max="8961" width="8.85546875" style="15"/>
    <col min="8962" max="8962" width="6.85546875" style="15" customWidth="1"/>
    <col min="8963" max="8963" width="41.140625" style="15" customWidth="1"/>
    <col min="8964" max="8964" width="14.28515625" style="15" customWidth="1"/>
    <col min="8965" max="8966" width="16.5703125" style="15" customWidth="1"/>
    <col min="8967" max="9217" width="8.85546875" style="15"/>
    <col min="9218" max="9218" width="6.85546875" style="15" customWidth="1"/>
    <col min="9219" max="9219" width="41.140625" style="15" customWidth="1"/>
    <col min="9220" max="9220" width="14.28515625" style="15" customWidth="1"/>
    <col min="9221" max="9222" width="16.5703125" style="15" customWidth="1"/>
    <col min="9223" max="9473" width="8.85546875" style="15"/>
    <col min="9474" max="9474" width="6.85546875" style="15" customWidth="1"/>
    <col min="9475" max="9475" width="41.140625" style="15" customWidth="1"/>
    <col min="9476" max="9476" width="14.28515625" style="15" customWidth="1"/>
    <col min="9477" max="9478" width="16.5703125" style="15" customWidth="1"/>
    <col min="9479" max="9729" width="8.85546875" style="15"/>
    <col min="9730" max="9730" width="6.85546875" style="15" customWidth="1"/>
    <col min="9731" max="9731" width="41.140625" style="15" customWidth="1"/>
    <col min="9732" max="9732" width="14.28515625" style="15" customWidth="1"/>
    <col min="9733" max="9734" width="16.5703125" style="15" customWidth="1"/>
    <col min="9735" max="9985" width="8.85546875" style="15"/>
    <col min="9986" max="9986" width="6.85546875" style="15" customWidth="1"/>
    <col min="9987" max="9987" width="41.140625" style="15" customWidth="1"/>
    <col min="9988" max="9988" width="14.28515625" style="15" customWidth="1"/>
    <col min="9989" max="9990" width="16.5703125" style="15" customWidth="1"/>
    <col min="9991" max="10241" width="8.85546875" style="15"/>
    <col min="10242" max="10242" width="6.85546875" style="15" customWidth="1"/>
    <col min="10243" max="10243" width="41.140625" style="15" customWidth="1"/>
    <col min="10244" max="10244" width="14.28515625" style="15" customWidth="1"/>
    <col min="10245" max="10246" width="16.5703125" style="15" customWidth="1"/>
    <col min="10247" max="10497" width="8.85546875" style="15"/>
    <col min="10498" max="10498" width="6.85546875" style="15" customWidth="1"/>
    <col min="10499" max="10499" width="41.140625" style="15" customWidth="1"/>
    <col min="10500" max="10500" width="14.28515625" style="15" customWidth="1"/>
    <col min="10501" max="10502" width="16.5703125" style="15" customWidth="1"/>
    <col min="10503" max="10753" width="8.85546875" style="15"/>
    <col min="10754" max="10754" width="6.85546875" style="15" customWidth="1"/>
    <col min="10755" max="10755" width="41.140625" style="15" customWidth="1"/>
    <col min="10756" max="10756" width="14.28515625" style="15" customWidth="1"/>
    <col min="10757" max="10758" width="16.5703125" style="15" customWidth="1"/>
    <col min="10759" max="11009" width="8.85546875" style="15"/>
    <col min="11010" max="11010" width="6.85546875" style="15" customWidth="1"/>
    <col min="11011" max="11011" width="41.140625" style="15" customWidth="1"/>
    <col min="11012" max="11012" width="14.28515625" style="15" customWidth="1"/>
    <col min="11013" max="11014" width="16.5703125" style="15" customWidth="1"/>
    <col min="11015" max="11265" width="8.85546875" style="15"/>
    <col min="11266" max="11266" width="6.85546875" style="15" customWidth="1"/>
    <col min="11267" max="11267" width="41.140625" style="15" customWidth="1"/>
    <col min="11268" max="11268" width="14.28515625" style="15" customWidth="1"/>
    <col min="11269" max="11270" width="16.5703125" style="15" customWidth="1"/>
    <col min="11271" max="11521" width="8.85546875" style="15"/>
    <col min="11522" max="11522" width="6.85546875" style="15" customWidth="1"/>
    <col min="11523" max="11523" width="41.140625" style="15" customWidth="1"/>
    <col min="11524" max="11524" width="14.28515625" style="15" customWidth="1"/>
    <col min="11525" max="11526" width="16.5703125" style="15" customWidth="1"/>
    <col min="11527" max="11777" width="8.85546875" style="15"/>
    <col min="11778" max="11778" width="6.85546875" style="15" customWidth="1"/>
    <col min="11779" max="11779" width="41.140625" style="15" customWidth="1"/>
    <col min="11780" max="11780" width="14.28515625" style="15" customWidth="1"/>
    <col min="11781" max="11782" width="16.5703125" style="15" customWidth="1"/>
    <col min="11783" max="12033" width="8.85546875" style="15"/>
    <col min="12034" max="12034" width="6.85546875" style="15" customWidth="1"/>
    <col min="12035" max="12035" width="41.140625" style="15" customWidth="1"/>
    <col min="12036" max="12036" width="14.28515625" style="15" customWidth="1"/>
    <col min="12037" max="12038" width="16.5703125" style="15" customWidth="1"/>
    <col min="12039" max="12289" width="8.85546875" style="15"/>
    <col min="12290" max="12290" width="6.85546875" style="15" customWidth="1"/>
    <col min="12291" max="12291" width="41.140625" style="15" customWidth="1"/>
    <col min="12292" max="12292" width="14.28515625" style="15" customWidth="1"/>
    <col min="12293" max="12294" width="16.5703125" style="15" customWidth="1"/>
    <col min="12295" max="12545" width="8.85546875" style="15"/>
    <col min="12546" max="12546" width="6.85546875" style="15" customWidth="1"/>
    <col min="12547" max="12547" width="41.140625" style="15" customWidth="1"/>
    <col min="12548" max="12548" width="14.28515625" style="15" customWidth="1"/>
    <col min="12549" max="12550" width="16.5703125" style="15" customWidth="1"/>
    <col min="12551" max="12801" width="8.85546875" style="15"/>
    <col min="12802" max="12802" width="6.85546875" style="15" customWidth="1"/>
    <col min="12803" max="12803" width="41.140625" style="15" customWidth="1"/>
    <col min="12804" max="12804" width="14.28515625" style="15" customWidth="1"/>
    <col min="12805" max="12806" width="16.5703125" style="15" customWidth="1"/>
    <col min="12807" max="13057" width="8.85546875" style="15"/>
    <col min="13058" max="13058" width="6.85546875" style="15" customWidth="1"/>
    <col min="13059" max="13059" width="41.140625" style="15" customWidth="1"/>
    <col min="13060" max="13060" width="14.28515625" style="15" customWidth="1"/>
    <col min="13061" max="13062" width="16.5703125" style="15" customWidth="1"/>
    <col min="13063" max="13313" width="8.85546875" style="15"/>
    <col min="13314" max="13314" width="6.85546875" style="15" customWidth="1"/>
    <col min="13315" max="13315" width="41.140625" style="15" customWidth="1"/>
    <col min="13316" max="13316" width="14.28515625" style="15" customWidth="1"/>
    <col min="13317" max="13318" width="16.5703125" style="15" customWidth="1"/>
    <col min="13319" max="13569" width="8.85546875" style="15"/>
    <col min="13570" max="13570" width="6.85546875" style="15" customWidth="1"/>
    <col min="13571" max="13571" width="41.140625" style="15" customWidth="1"/>
    <col min="13572" max="13572" width="14.28515625" style="15" customWidth="1"/>
    <col min="13573" max="13574" width="16.5703125" style="15" customWidth="1"/>
    <col min="13575" max="13825" width="8.85546875" style="15"/>
    <col min="13826" max="13826" width="6.85546875" style="15" customWidth="1"/>
    <col min="13827" max="13827" width="41.140625" style="15" customWidth="1"/>
    <col min="13828" max="13828" width="14.28515625" style="15" customWidth="1"/>
    <col min="13829" max="13830" width="16.5703125" style="15" customWidth="1"/>
    <col min="13831" max="14081" width="8.85546875" style="15"/>
    <col min="14082" max="14082" width="6.85546875" style="15" customWidth="1"/>
    <col min="14083" max="14083" width="41.140625" style="15" customWidth="1"/>
    <col min="14084" max="14084" width="14.28515625" style="15" customWidth="1"/>
    <col min="14085" max="14086" width="16.5703125" style="15" customWidth="1"/>
    <col min="14087" max="14337" width="8.85546875" style="15"/>
    <col min="14338" max="14338" width="6.85546875" style="15" customWidth="1"/>
    <col min="14339" max="14339" width="41.140625" style="15" customWidth="1"/>
    <col min="14340" max="14340" width="14.28515625" style="15" customWidth="1"/>
    <col min="14341" max="14342" width="16.5703125" style="15" customWidth="1"/>
    <col min="14343" max="14593" width="8.85546875" style="15"/>
    <col min="14594" max="14594" width="6.85546875" style="15" customWidth="1"/>
    <col min="14595" max="14595" width="41.140625" style="15" customWidth="1"/>
    <col min="14596" max="14596" width="14.28515625" style="15" customWidth="1"/>
    <col min="14597" max="14598" width="16.5703125" style="15" customWidth="1"/>
    <col min="14599" max="14849" width="8.85546875" style="15"/>
    <col min="14850" max="14850" width="6.85546875" style="15" customWidth="1"/>
    <col min="14851" max="14851" width="41.140625" style="15" customWidth="1"/>
    <col min="14852" max="14852" width="14.28515625" style="15" customWidth="1"/>
    <col min="14853" max="14854" width="16.5703125" style="15" customWidth="1"/>
    <col min="14855" max="15105" width="8.85546875" style="15"/>
    <col min="15106" max="15106" width="6.85546875" style="15" customWidth="1"/>
    <col min="15107" max="15107" width="41.140625" style="15" customWidth="1"/>
    <col min="15108" max="15108" width="14.28515625" style="15" customWidth="1"/>
    <col min="15109" max="15110" width="16.5703125" style="15" customWidth="1"/>
    <col min="15111" max="15361" width="8.85546875" style="15"/>
    <col min="15362" max="15362" width="6.85546875" style="15" customWidth="1"/>
    <col min="15363" max="15363" width="41.140625" style="15" customWidth="1"/>
    <col min="15364" max="15364" width="14.28515625" style="15" customWidth="1"/>
    <col min="15365" max="15366" width="16.5703125" style="15" customWidth="1"/>
    <col min="15367" max="15617" width="8.85546875" style="15"/>
    <col min="15618" max="15618" width="6.85546875" style="15" customWidth="1"/>
    <col min="15619" max="15619" width="41.140625" style="15" customWidth="1"/>
    <col min="15620" max="15620" width="14.28515625" style="15" customWidth="1"/>
    <col min="15621" max="15622" width="16.5703125" style="15" customWidth="1"/>
    <col min="15623" max="15873" width="8.85546875" style="15"/>
    <col min="15874" max="15874" width="6.85546875" style="15" customWidth="1"/>
    <col min="15875" max="15875" width="41.140625" style="15" customWidth="1"/>
    <col min="15876" max="15876" width="14.28515625" style="15" customWidth="1"/>
    <col min="15877" max="15878" width="16.5703125" style="15" customWidth="1"/>
    <col min="15879" max="16129" width="8.85546875" style="15"/>
    <col min="16130" max="16130" width="6.85546875" style="15" customWidth="1"/>
    <col min="16131" max="16131" width="41.140625" style="15" customWidth="1"/>
    <col min="16132" max="16132" width="14.28515625" style="15" customWidth="1"/>
    <col min="16133" max="16134" width="16.5703125" style="15" customWidth="1"/>
    <col min="16135" max="16384" width="8.85546875" style="15"/>
  </cols>
  <sheetData>
    <row r="1" spans="1:19" ht="18.75" customHeight="1" x14ac:dyDescent="0.25">
      <c r="A1" s="150" t="s">
        <v>16</v>
      </c>
      <c r="B1" s="150"/>
      <c r="C1" s="150"/>
      <c r="D1" s="14"/>
      <c r="E1" s="14"/>
      <c r="F1" s="14"/>
    </row>
    <row r="2" spans="1:19" ht="18" customHeight="1" x14ac:dyDescent="0.25">
      <c r="A2" s="151" t="s">
        <v>17</v>
      </c>
      <c r="B2" s="151" t="s">
        <v>15</v>
      </c>
      <c r="C2" s="151" t="s">
        <v>6</v>
      </c>
      <c r="D2" s="154" t="s">
        <v>15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  <c r="S2" s="75"/>
    </row>
    <row r="3" spans="1:19" ht="46.5" customHeight="1" x14ac:dyDescent="0.25">
      <c r="A3" s="152"/>
      <c r="B3" s="152"/>
      <c r="C3" s="152"/>
      <c r="D3" s="160" t="s">
        <v>55</v>
      </c>
      <c r="E3" s="161"/>
      <c r="F3" s="162"/>
      <c r="G3" s="160" t="s">
        <v>56</v>
      </c>
      <c r="H3" s="161"/>
      <c r="I3" s="162"/>
      <c r="J3" s="161" t="s">
        <v>57</v>
      </c>
      <c r="K3" s="161"/>
      <c r="L3" s="161"/>
      <c r="M3" s="76"/>
      <c r="N3" s="76"/>
      <c r="O3" s="76"/>
      <c r="P3" s="76"/>
      <c r="Q3" s="76"/>
      <c r="R3" s="77"/>
      <c r="S3" s="75"/>
    </row>
    <row r="4" spans="1:19" x14ac:dyDescent="0.25">
      <c r="A4" s="152"/>
      <c r="B4" s="152"/>
      <c r="C4" s="152"/>
      <c r="D4" s="163" t="s">
        <v>64</v>
      </c>
      <c r="E4" s="164"/>
      <c r="F4" s="164"/>
      <c r="G4" s="164"/>
      <c r="H4" s="164"/>
      <c r="I4" s="164"/>
      <c r="J4" s="164"/>
      <c r="K4" s="164"/>
      <c r="L4" s="164"/>
      <c r="M4" s="76"/>
      <c r="N4" s="76"/>
      <c r="O4" s="76"/>
      <c r="P4" s="76"/>
      <c r="Q4" s="76"/>
      <c r="R4" s="77"/>
      <c r="S4" s="75"/>
    </row>
    <row r="5" spans="1:19" x14ac:dyDescent="0.25">
      <c r="A5" s="152"/>
      <c r="B5" s="152"/>
      <c r="C5" s="152"/>
      <c r="D5" s="157" t="s">
        <v>52</v>
      </c>
      <c r="E5" s="158"/>
      <c r="F5" s="159"/>
      <c r="G5" s="157" t="s">
        <v>52</v>
      </c>
      <c r="H5" s="158"/>
      <c r="I5" s="159"/>
      <c r="J5" s="157" t="s">
        <v>52</v>
      </c>
      <c r="K5" s="158"/>
      <c r="L5" s="159"/>
      <c r="M5" s="157" t="s">
        <v>51</v>
      </c>
      <c r="N5" s="158"/>
      <c r="O5" s="159"/>
      <c r="P5" s="158" t="s">
        <v>52</v>
      </c>
      <c r="Q5" s="158"/>
      <c r="R5" s="159"/>
      <c r="S5" s="75"/>
    </row>
    <row r="6" spans="1:19" ht="21.75" customHeight="1" x14ac:dyDescent="0.25">
      <c r="A6" s="153"/>
      <c r="B6" s="153"/>
      <c r="C6" s="153"/>
      <c r="D6" s="67" t="s">
        <v>19</v>
      </c>
      <c r="E6" s="67" t="s">
        <v>20</v>
      </c>
      <c r="F6" s="67" t="s">
        <v>18</v>
      </c>
      <c r="G6" s="67" t="s">
        <v>19</v>
      </c>
      <c r="H6" s="67" t="s">
        <v>20</v>
      </c>
      <c r="I6" s="67" t="s">
        <v>18</v>
      </c>
      <c r="J6" s="67" t="s">
        <v>19</v>
      </c>
      <c r="K6" s="67" t="s">
        <v>20</v>
      </c>
      <c r="L6" s="67" t="s">
        <v>18</v>
      </c>
      <c r="M6" s="67" t="s">
        <v>19</v>
      </c>
      <c r="N6" s="67" t="s">
        <v>20</v>
      </c>
      <c r="O6" s="67" t="s">
        <v>18</v>
      </c>
      <c r="P6" s="67" t="s">
        <v>19</v>
      </c>
      <c r="Q6" s="67" t="s">
        <v>20</v>
      </c>
      <c r="R6" s="67" t="s">
        <v>18</v>
      </c>
    </row>
    <row r="7" spans="1:19" x14ac:dyDescent="0.25">
      <c r="A7" s="16">
        <v>1</v>
      </c>
      <c r="B7" s="16">
        <f>A7+1</f>
        <v>2</v>
      </c>
      <c r="C7" s="16">
        <f t="shared" ref="C7:M7" si="0">B7+1</f>
        <v>3</v>
      </c>
      <c r="D7" s="16">
        <f t="shared" si="0"/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ref="N7" si="1">M7+1</f>
        <v>14</v>
      </c>
      <c r="O7" s="16">
        <f t="shared" ref="O7:P7" si="2">N7+1</f>
        <v>15</v>
      </c>
      <c r="P7" s="16">
        <f t="shared" si="2"/>
        <v>16</v>
      </c>
      <c r="Q7" s="16">
        <f t="shared" ref="Q7" si="3">P7+1</f>
        <v>17</v>
      </c>
      <c r="R7" s="16">
        <f t="shared" ref="R7" si="4">Q7+1</f>
        <v>18</v>
      </c>
    </row>
    <row r="8" spans="1:19" x14ac:dyDescent="0.25">
      <c r="A8" s="17" t="s">
        <v>1</v>
      </c>
      <c r="B8" s="18" t="s">
        <v>21</v>
      </c>
      <c r="C8" s="17" t="s">
        <v>4</v>
      </c>
      <c r="D8" s="78">
        <f t="shared" ref="D8:E8" si="5">D9+D12</f>
        <v>4589.5485548035986</v>
      </c>
      <c r="E8" s="79">
        <f t="shared" si="5"/>
        <v>4641.1184451963991</v>
      </c>
      <c r="F8" s="80">
        <f>D8+E8</f>
        <v>9230.6669999999976</v>
      </c>
      <c r="G8" s="78">
        <f t="shared" ref="G8:H8" si="6">G9+G12</f>
        <v>3639</v>
      </c>
      <c r="H8" s="79">
        <f t="shared" si="6"/>
        <v>3636</v>
      </c>
      <c r="I8" s="81">
        <f>G8+H8</f>
        <v>7275</v>
      </c>
      <c r="J8" s="78">
        <f t="shared" ref="J8:K8" si="7">J9+J12</f>
        <v>12146.913663078276</v>
      </c>
      <c r="K8" s="79">
        <f t="shared" si="7"/>
        <v>10080.586336921722</v>
      </c>
      <c r="L8" s="80">
        <f>J8+K8</f>
        <v>22227.5</v>
      </c>
      <c r="M8" s="19">
        <f t="shared" ref="M8:N8" si="8">M9+M12</f>
        <v>0</v>
      </c>
      <c r="N8" s="19">
        <f t="shared" si="8"/>
        <v>0</v>
      </c>
      <c r="O8" s="20">
        <f>M8+N8</f>
        <v>0</v>
      </c>
      <c r="P8" s="21">
        <f t="shared" ref="P8:Q8" si="9">P9+P12</f>
        <v>0</v>
      </c>
      <c r="Q8" s="22">
        <f t="shared" si="9"/>
        <v>0</v>
      </c>
      <c r="R8" s="23">
        <f>P8+Q8</f>
        <v>0</v>
      </c>
    </row>
    <row r="9" spans="1:19" ht="30" x14ac:dyDescent="0.25">
      <c r="A9" s="24" t="s">
        <v>22</v>
      </c>
      <c r="B9" s="25" t="s">
        <v>23</v>
      </c>
      <c r="C9" s="26" t="s">
        <v>4</v>
      </c>
      <c r="D9" s="82">
        <f t="shared" ref="D9:E9" si="10">D10+D11</f>
        <v>4589.5485548035986</v>
      </c>
      <c r="E9" s="83">
        <f t="shared" si="10"/>
        <v>4641.1184451963991</v>
      </c>
      <c r="F9" s="84">
        <f>D9+E9</f>
        <v>9230.6669999999976</v>
      </c>
      <c r="G9" s="82">
        <f t="shared" ref="G9:H9" si="11">G10+G11</f>
        <v>3639</v>
      </c>
      <c r="H9" s="83">
        <f t="shared" si="11"/>
        <v>3636</v>
      </c>
      <c r="I9" s="85">
        <f>G9+H9</f>
        <v>7275</v>
      </c>
      <c r="J9" s="82">
        <f t="shared" ref="J9:K9" si="12">J10+J11</f>
        <v>12146.913663078276</v>
      </c>
      <c r="K9" s="83">
        <f t="shared" si="12"/>
        <v>10080.586336921722</v>
      </c>
      <c r="L9" s="84">
        <f>J9+K9</f>
        <v>22227.5</v>
      </c>
      <c r="M9" s="27">
        <f t="shared" ref="M9:N9" si="13">M10+M11</f>
        <v>0</v>
      </c>
      <c r="N9" s="27">
        <f t="shared" si="13"/>
        <v>0</v>
      </c>
      <c r="O9" s="28">
        <f>M9+N9</f>
        <v>0</v>
      </c>
      <c r="P9" s="29">
        <f t="shared" ref="P9:Q9" si="14">P10+P11</f>
        <v>0</v>
      </c>
      <c r="Q9" s="27">
        <f t="shared" si="14"/>
        <v>0</v>
      </c>
      <c r="R9" s="30">
        <f>P9+Q9</f>
        <v>0</v>
      </c>
    </row>
    <row r="10" spans="1:19" x14ac:dyDescent="0.25">
      <c r="A10" s="31"/>
      <c r="B10" s="32" t="s">
        <v>24</v>
      </c>
      <c r="C10" s="33" t="s">
        <v>4</v>
      </c>
      <c r="D10" s="131">
        <v>4589.5485548035986</v>
      </c>
      <c r="E10" s="131">
        <v>4641.1184451963991</v>
      </c>
      <c r="F10" s="88">
        <f t="shared" ref="F10:F32" si="15">D10+E10</f>
        <v>9230.6669999999976</v>
      </c>
      <c r="G10" s="131">
        <v>3639</v>
      </c>
      <c r="H10" s="132">
        <v>3636</v>
      </c>
      <c r="I10" s="90">
        <f t="shared" ref="I10:I32" si="16">G10+H10</f>
        <v>7275</v>
      </c>
      <c r="J10" s="131">
        <f>J32+J29+J26+J17+J16+J15</f>
        <v>12146.913663078276</v>
      </c>
      <c r="K10" s="131">
        <f>K32+K29+K26+K17+K16+K15</f>
        <v>10080.586336921722</v>
      </c>
      <c r="L10" s="88">
        <f t="shared" ref="L10:L32" si="17">J10+K10</f>
        <v>22227.5</v>
      </c>
      <c r="M10" s="35"/>
      <c r="N10" s="36"/>
      <c r="O10" s="37">
        <f t="shared" ref="O10:O32" si="18">M10+N10</f>
        <v>0</v>
      </c>
      <c r="P10" s="38"/>
      <c r="Q10" s="36"/>
      <c r="R10" s="39">
        <f t="shared" ref="R10:R32" si="19">P10+Q10</f>
        <v>0</v>
      </c>
    </row>
    <row r="11" spans="1:19" x14ac:dyDescent="0.25">
      <c r="A11" s="31"/>
      <c r="B11" s="32" t="s">
        <v>25</v>
      </c>
      <c r="C11" s="33" t="s">
        <v>4</v>
      </c>
      <c r="D11" s="86"/>
      <c r="E11" s="87"/>
      <c r="F11" s="88"/>
      <c r="G11" s="86"/>
      <c r="H11" s="87"/>
      <c r="I11" s="90"/>
      <c r="J11" s="86"/>
      <c r="K11" s="87"/>
      <c r="L11" s="88"/>
      <c r="M11" s="35"/>
      <c r="N11" s="36"/>
      <c r="O11" s="37">
        <f t="shared" si="18"/>
        <v>0</v>
      </c>
      <c r="P11" s="38"/>
      <c r="Q11" s="36"/>
      <c r="R11" s="39">
        <f t="shared" si="19"/>
        <v>0</v>
      </c>
    </row>
    <row r="12" spans="1:19" x14ac:dyDescent="0.25">
      <c r="A12" s="24" t="s">
        <v>26</v>
      </c>
      <c r="B12" s="25" t="s">
        <v>27</v>
      </c>
      <c r="C12" s="26" t="s">
        <v>4</v>
      </c>
      <c r="D12" s="86"/>
      <c r="E12" s="87"/>
      <c r="F12" s="88"/>
      <c r="G12" s="86"/>
      <c r="H12" s="87"/>
      <c r="I12" s="90"/>
      <c r="J12" s="86"/>
      <c r="K12" s="87"/>
      <c r="L12" s="88"/>
      <c r="M12" s="35"/>
      <c r="N12" s="36"/>
      <c r="O12" s="37">
        <f t="shared" si="18"/>
        <v>0</v>
      </c>
      <c r="P12" s="38"/>
      <c r="Q12" s="36"/>
      <c r="R12" s="39">
        <f t="shared" si="19"/>
        <v>0</v>
      </c>
    </row>
    <row r="13" spans="1:19" x14ac:dyDescent="0.25">
      <c r="A13" s="24" t="s">
        <v>2</v>
      </c>
      <c r="B13" s="25" t="s">
        <v>28</v>
      </c>
      <c r="C13" s="26" t="s">
        <v>4</v>
      </c>
      <c r="D13" s="86"/>
      <c r="E13" s="87"/>
      <c r="F13" s="88"/>
      <c r="G13" s="86"/>
      <c r="H13" s="87"/>
      <c r="I13" s="90"/>
      <c r="J13" s="86"/>
      <c r="K13" s="87"/>
      <c r="L13" s="88"/>
      <c r="M13" s="35"/>
      <c r="N13" s="36"/>
      <c r="O13" s="37">
        <f t="shared" si="18"/>
        <v>0</v>
      </c>
      <c r="P13" s="38"/>
      <c r="Q13" s="36"/>
      <c r="R13" s="39">
        <f t="shared" si="19"/>
        <v>0</v>
      </c>
    </row>
    <row r="14" spans="1:19" ht="29.25" x14ac:dyDescent="0.25">
      <c r="A14" s="40" t="s">
        <v>0</v>
      </c>
      <c r="B14" s="41" t="s">
        <v>29</v>
      </c>
      <c r="C14" s="42" t="s">
        <v>4</v>
      </c>
      <c r="D14" s="91">
        <f t="shared" ref="D14:E14" si="20">D15+D16+D17</f>
        <v>4429.9827406027889</v>
      </c>
      <c r="E14" s="92">
        <f t="shared" si="20"/>
        <v>4341.6562593972094</v>
      </c>
      <c r="F14" s="93">
        <f t="shared" si="15"/>
        <v>8771.6389999999992</v>
      </c>
      <c r="G14" s="91">
        <f t="shared" ref="G14:H14" si="21">G15+G16+G17</f>
        <v>3513.2939999999999</v>
      </c>
      <c r="H14" s="92">
        <f t="shared" si="21"/>
        <v>3387.8060000000005</v>
      </c>
      <c r="I14" s="142">
        <f t="shared" si="16"/>
        <v>6901.1</v>
      </c>
      <c r="J14" s="91">
        <f>J15+J16+J17</f>
        <v>11826.860979679181</v>
      </c>
      <c r="K14" s="92">
        <f t="shared" ref="K14" si="22">K15+K16+K17</f>
        <v>9572.4050203208171</v>
      </c>
      <c r="L14" s="94">
        <f t="shared" si="17"/>
        <v>21399.265999999996</v>
      </c>
      <c r="M14" s="43">
        <f t="shared" ref="M14:N14" si="23">M15+M16+M17</f>
        <v>0</v>
      </c>
      <c r="N14" s="43">
        <f t="shared" si="23"/>
        <v>0</v>
      </c>
      <c r="O14" s="60">
        <f t="shared" si="18"/>
        <v>0</v>
      </c>
      <c r="P14" s="45">
        <f t="shared" ref="P14:Q14" si="24">P15+P16+P17</f>
        <v>0</v>
      </c>
      <c r="Q14" s="43">
        <f t="shared" si="24"/>
        <v>0</v>
      </c>
      <c r="R14" s="44">
        <f t="shared" si="19"/>
        <v>0</v>
      </c>
    </row>
    <row r="15" spans="1:19" x14ac:dyDescent="0.25">
      <c r="A15" s="24" t="s">
        <v>30</v>
      </c>
      <c r="B15" s="46" t="s">
        <v>31</v>
      </c>
      <c r="C15" s="26" t="s">
        <v>4</v>
      </c>
      <c r="D15" s="131">
        <f>H36*I36</f>
        <v>2098.0343699309387</v>
      </c>
      <c r="E15" s="132">
        <f>H36-D15</f>
        <v>1870.7761227646984</v>
      </c>
      <c r="F15" s="96">
        <f t="shared" si="15"/>
        <v>3968.8104926956371</v>
      </c>
      <c r="G15" s="131">
        <v>1973.2190000000001</v>
      </c>
      <c r="H15" s="132">
        <v>2082.1840000000002</v>
      </c>
      <c r="I15" s="95">
        <f t="shared" si="16"/>
        <v>4055.4030000000002</v>
      </c>
      <c r="J15" s="131">
        <f>N36*O36</f>
        <v>5892.7605661212447</v>
      </c>
      <c r="K15" s="132">
        <f>N36-J15</f>
        <v>5192.5868882078967</v>
      </c>
      <c r="L15" s="96">
        <f t="shared" si="17"/>
        <v>11085.347454329141</v>
      </c>
      <c r="M15" s="35"/>
      <c r="N15" s="36"/>
      <c r="O15" s="37">
        <f t="shared" si="18"/>
        <v>0</v>
      </c>
      <c r="P15" s="38"/>
      <c r="Q15" s="36"/>
      <c r="R15" s="39">
        <f t="shared" si="19"/>
        <v>0</v>
      </c>
    </row>
    <row r="16" spans="1:19" x14ac:dyDescent="0.25">
      <c r="A16" s="24" t="s">
        <v>32</v>
      </c>
      <c r="B16" s="46" t="s">
        <v>33</v>
      </c>
      <c r="C16" s="26" t="s">
        <v>4</v>
      </c>
      <c r="D16" s="131">
        <f>H37*I37</f>
        <v>2327.0775017783012</v>
      </c>
      <c r="E16" s="132">
        <f>H37-D16</f>
        <v>2458.6781971617206</v>
      </c>
      <c r="F16" s="96">
        <f t="shared" si="15"/>
        <v>4785.7556989400218</v>
      </c>
      <c r="G16" s="131">
        <v>1520.433</v>
      </c>
      <c r="H16" s="132">
        <v>1255.0989999999999</v>
      </c>
      <c r="I16" s="95">
        <f t="shared" si="16"/>
        <v>2775.5320000000002</v>
      </c>
      <c r="J16" s="131">
        <f>N37*O37</f>
        <v>5693.9833293206129</v>
      </c>
      <c r="K16" s="132">
        <f>N37-J16</f>
        <v>4086.8488106159793</v>
      </c>
      <c r="L16" s="96">
        <f t="shared" si="17"/>
        <v>9780.8321399365923</v>
      </c>
      <c r="M16" s="35"/>
      <c r="N16" s="36"/>
      <c r="O16" s="37">
        <f t="shared" si="18"/>
        <v>0</v>
      </c>
      <c r="P16" s="38"/>
      <c r="Q16" s="36"/>
      <c r="R16" s="39">
        <f t="shared" si="19"/>
        <v>0</v>
      </c>
    </row>
    <row r="17" spans="1:20" x14ac:dyDescent="0.25">
      <c r="A17" s="24" t="s">
        <v>34</v>
      </c>
      <c r="B17" s="46" t="s">
        <v>35</v>
      </c>
      <c r="C17" s="26" t="s">
        <v>4</v>
      </c>
      <c r="D17" s="131">
        <f>H38*I38</f>
        <v>4.8708688935492974</v>
      </c>
      <c r="E17" s="132">
        <f>H38-D17</f>
        <v>12.201939470790755</v>
      </c>
      <c r="F17" s="96">
        <f t="shared" si="15"/>
        <v>17.072808364340052</v>
      </c>
      <c r="G17" s="131">
        <v>19.641999999999999</v>
      </c>
      <c r="H17" s="132">
        <v>50.523000000000003</v>
      </c>
      <c r="I17" s="95">
        <f t="shared" si="16"/>
        <v>70.165000000000006</v>
      </c>
      <c r="J17" s="131">
        <f>N38*O38</f>
        <v>240.11708423732367</v>
      </c>
      <c r="K17" s="132">
        <f>N38-J17</f>
        <v>292.96932149694157</v>
      </c>
      <c r="L17" s="96">
        <f t="shared" si="17"/>
        <v>533.08640573426521</v>
      </c>
      <c r="M17" s="35"/>
      <c r="N17" s="36"/>
      <c r="O17" s="37">
        <f t="shared" si="18"/>
        <v>0</v>
      </c>
      <c r="P17" s="38"/>
      <c r="Q17" s="36"/>
      <c r="R17" s="39">
        <f t="shared" si="19"/>
        <v>0</v>
      </c>
    </row>
    <row r="18" spans="1:20" x14ac:dyDescent="0.25">
      <c r="A18" s="47" t="s">
        <v>3</v>
      </c>
      <c r="B18" s="48" t="s">
        <v>36</v>
      </c>
      <c r="C18" s="26" t="s">
        <v>4</v>
      </c>
      <c r="D18" s="112">
        <f>D8-D14</f>
        <v>159.56581420080965</v>
      </c>
      <c r="E18" s="113">
        <f t="shared" ref="E18" si="25">E8-E14</f>
        <v>299.46218579918968</v>
      </c>
      <c r="F18" s="114">
        <f t="shared" si="15"/>
        <v>459.02799999999934</v>
      </c>
      <c r="G18" s="112">
        <f>G8-G14</f>
        <v>125.70600000000013</v>
      </c>
      <c r="H18" s="113">
        <f t="shared" ref="H18" si="26">H8-H14</f>
        <v>248.19399999999951</v>
      </c>
      <c r="I18" s="142">
        <f t="shared" si="16"/>
        <v>373.89999999999964</v>
      </c>
      <c r="J18" s="97">
        <f>J8-J14</f>
        <v>320.05268339909526</v>
      </c>
      <c r="K18" s="98">
        <f t="shared" ref="K18" si="27">K8-K14</f>
        <v>508.18131660090512</v>
      </c>
      <c r="L18" s="93">
        <f t="shared" si="17"/>
        <v>828.23400000000038</v>
      </c>
      <c r="M18" s="49">
        <f t="shared" ref="M18:N18" si="28">M8-M14</f>
        <v>0</v>
      </c>
      <c r="N18" s="49">
        <f t="shared" si="28"/>
        <v>0</v>
      </c>
      <c r="O18" s="60">
        <f t="shared" si="18"/>
        <v>0</v>
      </c>
      <c r="P18" s="50">
        <f t="shared" ref="P18:Q18" si="29">P8-P14</f>
        <v>0</v>
      </c>
      <c r="Q18" s="49">
        <f t="shared" si="29"/>
        <v>0</v>
      </c>
      <c r="R18" s="44">
        <f t="shared" si="19"/>
        <v>0</v>
      </c>
    </row>
    <row r="19" spans="1:20" x14ac:dyDescent="0.25">
      <c r="A19" s="47"/>
      <c r="B19" s="46" t="s">
        <v>37</v>
      </c>
      <c r="C19" s="26"/>
      <c r="D19" s="115">
        <f>D20+D27+D30</f>
        <v>159.5658142008098</v>
      </c>
      <c r="E19" s="116">
        <f t="shared" ref="E19" si="30">E20+E27+E30</f>
        <v>299.46218579919025</v>
      </c>
      <c r="F19" s="117">
        <f t="shared" si="15"/>
        <v>459.02800000000002</v>
      </c>
      <c r="G19" s="115">
        <f>G20+G27+G30</f>
        <v>125.706</v>
      </c>
      <c r="H19" s="116">
        <f t="shared" ref="H19" si="31">H20+H27+H30</f>
        <v>248.19399999999999</v>
      </c>
      <c r="I19" s="143">
        <f t="shared" si="16"/>
        <v>373.9</v>
      </c>
      <c r="J19" s="107">
        <f>J20+J27+J30</f>
        <v>320.05268339909497</v>
      </c>
      <c r="K19" s="108">
        <f t="shared" ref="K19" si="32">K20+K27+K30</f>
        <v>508.18131660090501</v>
      </c>
      <c r="L19" s="109">
        <f t="shared" si="17"/>
        <v>828.23399999999992</v>
      </c>
      <c r="M19" s="51">
        <f t="shared" ref="M19:N19" si="33">M20+M27+M30</f>
        <v>0</v>
      </c>
      <c r="N19" s="51">
        <f t="shared" si="33"/>
        <v>0</v>
      </c>
      <c r="O19" s="37">
        <f t="shared" si="18"/>
        <v>0</v>
      </c>
      <c r="P19" s="52">
        <f t="shared" ref="P19:Q19" si="34">P20+P27+P30</f>
        <v>0</v>
      </c>
      <c r="Q19" s="51">
        <f t="shared" si="34"/>
        <v>0</v>
      </c>
      <c r="R19" s="39">
        <f t="shared" si="19"/>
        <v>0</v>
      </c>
    </row>
    <row r="20" spans="1:20" x14ac:dyDescent="0.25">
      <c r="A20" s="47" t="s">
        <v>38</v>
      </c>
      <c r="B20" s="48" t="s">
        <v>39</v>
      </c>
      <c r="C20" s="26" t="s">
        <v>4</v>
      </c>
      <c r="D20" s="112">
        <f t="shared" ref="D20:E20" si="35">D21+D24</f>
        <v>100.58237951279831</v>
      </c>
      <c r="E20" s="113">
        <f t="shared" si="35"/>
        <v>224.23062048720169</v>
      </c>
      <c r="F20" s="114">
        <f t="shared" si="15"/>
        <v>324.81299999999999</v>
      </c>
      <c r="G20" s="112">
        <f t="shared" ref="G20:H20" si="36">G21+G24</f>
        <v>110.506</v>
      </c>
      <c r="H20" s="113">
        <f t="shared" si="36"/>
        <v>223.35</v>
      </c>
      <c r="I20" s="142">
        <f t="shared" si="16"/>
        <v>333.85599999999999</v>
      </c>
      <c r="J20" s="97">
        <f t="shared" ref="J20:K20" si="37">J21+J24</f>
        <v>270.82042441862205</v>
      </c>
      <c r="K20" s="98">
        <f t="shared" si="37"/>
        <v>390.18957558137794</v>
      </c>
      <c r="L20" s="94">
        <f t="shared" si="17"/>
        <v>661.01</v>
      </c>
      <c r="M20" s="49">
        <f t="shared" ref="M20:N20" si="38">M21+M24</f>
        <v>0</v>
      </c>
      <c r="N20" s="49">
        <f t="shared" si="38"/>
        <v>0</v>
      </c>
      <c r="O20" s="60">
        <f t="shared" si="18"/>
        <v>0</v>
      </c>
      <c r="P20" s="50">
        <f t="shared" ref="P20:Q20" si="39">P21+P24</f>
        <v>0</v>
      </c>
      <c r="Q20" s="49">
        <f t="shared" si="39"/>
        <v>0</v>
      </c>
      <c r="R20" s="44">
        <f t="shared" si="19"/>
        <v>0</v>
      </c>
    </row>
    <row r="21" spans="1:20" x14ac:dyDescent="0.25">
      <c r="A21" s="53"/>
      <c r="B21" s="54" t="s">
        <v>40</v>
      </c>
      <c r="C21" s="26" t="s">
        <v>4</v>
      </c>
      <c r="D21" s="118"/>
      <c r="E21" s="119"/>
      <c r="F21" s="120"/>
      <c r="G21" s="118"/>
      <c r="H21" s="119"/>
      <c r="I21" s="95"/>
      <c r="J21" s="86"/>
      <c r="K21" s="89"/>
      <c r="L21" s="96"/>
      <c r="M21" s="34">
        <f t="shared" ref="M21:N21" si="40">M22+M23</f>
        <v>0</v>
      </c>
      <c r="N21" s="34">
        <f t="shared" si="40"/>
        <v>0</v>
      </c>
      <c r="O21" s="37">
        <f t="shared" si="18"/>
        <v>0</v>
      </c>
      <c r="P21" s="38">
        <f t="shared" ref="P21:Q21" si="41">P22+P23</f>
        <v>0</v>
      </c>
      <c r="Q21" s="34">
        <f t="shared" si="41"/>
        <v>0</v>
      </c>
      <c r="R21" s="39">
        <f t="shared" si="19"/>
        <v>0</v>
      </c>
      <c r="T21" s="102"/>
    </row>
    <row r="22" spans="1:20" x14ac:dyDescent="0.25">
      <c r="A22" s="53"/>
      <c r="B22" s="55" t="s">
        <v>41</v>
      </c>
      <c r="C22" s="26" t="s">
        <v>4</v>
      </c>
      <c r="D22" s="118"/>
      <c r="E22" s="121"/>
      <c r="F22" s="120"/>
      <c r="G22" s="118"/>
      <c r="H22" s="121"/>
      <c r="I22" s="95"/>
      <c r="J22" s="86"/>
      <c r="K22" s="87"/>
      <c r="L22" s="96"/>
      <c r="M22" s="35"/>
      <c r="N22" s="36"/>
      <c r="O22" s="37">
        <f t="shared" si="18"/>
        <v>0</v>
      </c>
      <c r="P22" s="38"/>
      <c r="Q22" s="36"/>
      <c r="R22" s="39">
        <f t="shared" si="19"/>
        <v>0</v>
      </c>
    </row>
    <row r="23" spans="1:20" x14ac:dyDescent="0.25">
      <c r="A23" s="53"/>
      <c r="B23" s="55" t="s">
        <v>42</v>
      </c>
      <c r="C23" s="26" t="s">
        <v>4</v>
      </c>
      <c r="D23" s="118"/>
      <c r="E23" s="121"/>
      <c r="F23" s="120"/>
      <c r="G23" s="118"/>
      <c r="H23" s="121"/>
      <c r="I23" s="95"/>
      <c r="J23" s="86"/>
      <c r="K23" s="87"/>
      <c r="L23" s="96"/>
      <c r="M23" s="35"/>
      <c r="N23" s="36"/>
      <c r="O23" s="37">
        <f t="shared" si="18"/>
        <v>0</v>
      </c>
      <c r="P23" s="38"/>
      <c r="Q23" s="36"/>
      <c r="R23" s="39">
        <f t="shared" si="19"/>
        <v>0</v>
      </c>
    </row>
    <row r="24" spans="1:20" x14ac:dyDescent="0.25">
      <c r="A24" s="53"/>
      <c r="B24" s="54" t="s">
        <v>43</v>
      </c>
      <c r="C24" s="26" t="s">
        <v>4</v>
      </c>
      <c r="D24" s="118">
        <f t="shared" ref="D24:E24" si="42">D25+D26</f>
        <v>100.58237951279831</v>
      </c>
      <c r="E24" s="119">
        <f t="shared" si="42"/>
        <v>224.23062048720169</v>
      </c>
      <c r="F24" s="120">
        <f t="shared" si="15"/>
        <v>324.81299999999999</v>
      </c>
      <c r="G24" s="118">
        <f t="shared" ref="G24:H24" si="43">G25+G26</f>
        <v>110.506</v>
      </c>
      <c r="H24" s="119">
        <f t="shared" si="43"/>
        <v>223.35</v>
      </c>
      <c r="I24" s="127">
        <f t="shared" si="16"/>
        <v>333.85599999999999</v>
      </c>
      <c r="J24" s="86">
        <f t="shared" ref="J24:K24" si="44">J25+J26</f>
        <v>270.82042441862205</v>
      </c>
      <c r="K24" s="89">
        <f t="shared" si="44"/>
        <v>390.18957558137794</v>
      </c>
      <c r="L24" s="88">
        <f t="shared" si="17"/>
        <v>661.01</v>
      </c>
      <c r="M24" s="34">
        <f t="shared" ref="M24:N24" si="45">M25+M26</f>
        <v>0</v>
      </c>
      <c r="N24" s="34">
        <f t="shared" si="45"/>
        <v>0</v>
      </c>
      <c r="O24" s="37">
        <f t="shared" si="18"/>
        <v>0</v>
      </c>
      <c r="P24" s="38">
        <f t="shared" ref="P24:Q24" si="46">P25+P26</f>
        <v>0</v>
      </c>
      <c r="Q24" s="34">
        <f t="shared" si="46"/>
        <v>0</v>
      </c>
      <c r="R24" s="39">
        <f t="shared" si="19"/>
        <v>0</v>
      </c>
    </row>
    <row r="25" spans="1:20" x14ac:dyDescent="0.25">
      <c r="A25" s="53"/>
      <c r="B25" s="55" t="s">
        <v>41</v>
      </c>
      <c r="C25" s="26" t="s">
        <v>4</v>
      </c>
      <c r="D25" s="122"/>
      <c r="E25" s="123"/>
      <c r="F25" s="120"/>
      <c r="G25" s="122"/>
      <c r="H25" s="123"/>
      <c r="I25" s="90"/>
      <c r="J25" s="99"/>
      <c r="K25" s="100"/>
      <c r="L25" s="88"/>
      <c r="M25" s="56"/>
      <c r="N25" s="57"/>
      <c r="O25" s="37">
        <f t="shared" si="18"/>
        <v>0</v>
      </c>
      <c r="P25" s="58"/>
      <c r="Q25" s="57"/>
      <c r="R25" s="39">
        <f t="shared" si="19"/>
        <v>0</v>
      </c>
    </row>
    <row r="26" spans="1:20" x14ac:dyDescent="0.25">
      <c r="A26" s="53"/>
      <c r="B26" s="55" t="s">
        <v>42</v>
      </c>
      <c r="C26" s="26" t="s">
        <v>4</v>
      </c>
      <c r="D26" s="133">
        <f>G45*H45</f>
        <v>100.58237951279831</v>
      </c>
      <c r="E26" s="134">
        <f>H45-D26</f>
        <v>224.23062048720169</v>
      </c>
      <c r="F26" s="120">
        <f t="shared" si="15"/>
        <v>324.81299999999999</v>
      </c>
      <c r="G26" s="133">
        <v>110.506</v>
      </c>
      <c r="H26" s="134">
        <v>223.35</v>
      </c>
      <c r="I26" s="90">
        <f t="shared" si="16"/>
        <v>333.85599999999999</v>
      </c>
      <c r="J26" s="133">
        <f>M45*N45</f>
        <v>270.82042441862205</v>
      </c>
      <c r="K26" s="134">
        <f>N45-J26</f>
        <v>390.18957558137794</v>
      </c>
      <c r="L26" s="88">
        <f t="shared" si="17"/>
        <v>661.01</v>
      </c>
      <c r="M26" s="56"/>
      <c r="N26" s="57"/>
      <c r="O26" s="37">
        <f t="shared" si="18"/>
        <v>0</v>
      </c>
      <c r="P26" s="58"/>
      <c r="Q26" s="57"/>
      <c r="R26" s="39">
        <f t="shared" si="19"/>
        <v>0</v>
      </c>
    </row>
    <row r="27" spans="1:20" x14ac:dyDescent="0.25">
      <c r="A27" s="47" t="s">
        <v>44</v>
      </c>
      <c r="B27" s="59" t="s">
        <v>45</v>
      </c>
      <c r="C27" s="26" t="s">
        <v>4</v>
      </c>
      <c r="D27" s="124">
        <f t="shared" ref="D27:E27" si="47">D28+D29</f>
        <v>57.03967680654867</v>
      </c>
      <c r="E27" s="125">
        <f t="shared" si="47"/>
        <v>72.037323193451329</v>
      </c>
      <c r="F27" s="114">
        <f t="shared" si="15"/>
        <v>129.077</v>
      </c>
      <c r="G27" s="124">
        <f t="shared" ref="G27:H27" si="48">G28+G29</f>
        <v>12.3</v>
      </c>
      <c r="H27" s="125">
        <f t="shared" si="48"/>
        <v>20.613</v>
      </c>
      <c r="I27" s="128">
        <f t="shared" si="16"/>
        <v>32.912999999999997</v>
      </c>
      <c r="J27" s="91">
        <f t="shared" ref="J27:K27" si="49">J28+J29</f>
        <v>45.436336338568331</v>
      </c>
      <c r="K27" s="92">
        <f t="shared" si="49"/>
        <v>103.66466366143166</v>
      </c>
      <c r="L27" s="93">
        <f t="shared" si="17"/>
        <v>149.101</v>
      </c>
      <c r="M27" s="43">
        <f t="shared" ref="M27:N27" si="50">M28+M29</f>
        <v>0</v>
      </c>
      <c r="N27" s="43">
        <f t="shared" si="50"/>
        <v>0</v>
      </c>
      <c r="O27" s="60">
        <f t="shared" si="18"/>
        <v>0</v>
      </c>
      <c r="P27" s="45">
        <f t="shared" ref="P27:Q27" si="51">P28+P29</f>
        <v>0</v>
      </c>
      <c r="Q27" s="43">
        <f t="shared" si="51"/>
        <v>0</v>
      </c>
      <c r="R27" s="44">
        <f t="shared" si="19"/>
        <v>0</v>
      </c>
      <c r="S27" s="104"/>
    </row>
    <row r="28" spans="1:20" x14ac:dyDescent="0.25">
      <c r="A28" s="53"/>
      <c r="B28" s="55" t="s">
        <v>41</v>
      </c>
      <c r="C28" s="26" t="s">
        <v>4</v>
      </c>
      <c r="D28" s="122"/>
      <c r="E28" s="123"/>
      <c r="F28" s="120"/>
      <c r="G28" s="122"/>
      <c r="H28" s="123"/>
      <c r="I28" s="127"/>
      <c r="J28" s="99"/>
      <c r="K28" s="100"/>
      <c r="L28" s="88"/>
      <c r="M28" s="56"/>
      <c r="N28" s="57"/>
      <c r="O28" s="37">
        <f t="shared" si="18"/>
        <v>0</v>
      </c>
      <c r="P28" s="58"/>
      <c r="Q28" s="57"/>
      <c r="R28" s="39">
        <f t="shared" si="19"/>
        <v>0</v>
      </c>
    </row>
    <row r="29" spans="1:20" x14ac:dyDescent="0.25">
      <c r="A29" s="53"/>
      <c r="B29" s="61" t="s">
        <v>46</v>
      </c>
      <c r="C29" s="26" t="s">
        <v>4</v>
      </c>
      <c r="D29" s="133">
        <f>G48*H48</f>
        <v>57.03967680654867</v>
      </c>
      <c r="E29" s="134">
        <f>H48-D29</f>
        <v>72.037323193451329</v>
      </c>
      <c r="F29" s="120">
        <f t="shared" si="15"/>
        <v>129.077</v>
      </c>
      <c r="G29" s="133">
        <v>12.3</v>
      </c>
      <c r="H29" s="134">
        <v>20.613</v>
      </c>
      <c r="I29" s="127">
        <f t="shared" si="16"/>
        <v>32.912999999999997</v>
      </c>
      <c r="J29" s="133">
        <f>M48*N48</f>
        <v>45.436336338568331</v>
      </c>
      <c r="K29" s="134">
        <f>N48-J29</f>
        <v>103.66466366143166</v>
      </c>
      <c r="L29" s="88">
        <f t="shared" si="17"/>
        <v>149.101</v>
      </c>
      <c r="M29" s="56"/>
      <c r="N29" s="57"/>
      <c r="O29" s="37">
        <f t="shared" si="18"/>
        <v>0</v>
      </c>
      <c r="P29" s="58"/>
      <c r="Q29" s="57"/>
      <c r="R29" s="39">
        <f t="shared" si="19"/>
        <v>0</v>
      </c>
    </row>
    <row r="30" spans="1:20" x14ac:dyDescent="0.25">
      <c r="A30" s="47" t="s">
        <v>47</v>
      </c>
      <c r="B30" s="59" t="s">
        <v>48</v>
      </c>
      <c r="C30" s="26" t="s">
        <v>4</v>
      </c>
      <c r="D30" s="124">
        <f t="shared" ref="D30:E30" si="52">D31+D32</f>
        <v>1.9437578814627996</v>
      </c>
      <c r="E30" s="125">
        <f t="shared" si="52"/>
        <v>3.1942421185372005</v>
      </c>
      <c r="F30" s="114">
        <f t="shared" si="15"/>
        <v>5.1379999999999999</v>
      </c>
      <c r="G30" s="124">
        <f t="shared" ref="G30:H30" si="53">G31+G32</f>
        <v>2.9000000000000004</v>
      </c>
      <c r="H30" s="125">
        <f t="shared" si="53"/>
        <v>4.2309999999999999</v>
      </c>
      <c r="I30" s="128">
        <f t="shared" si="16"/>
        <v>7.1310000000000002</v>
      </c>
      <c r="J30" s="91">
        <f t="shared" ref="J30:K30" si="54">J31+J32</f>
        <v>3.795922641904629</v>
      </c>
      <c r="K30" s="92">
        <f t="shared" si="54"/>
        <v>14.327077358095373</v>
      </c>
      <c r="L30" s="93">
        <f t="shared" si="17"/>
        <v>18.123000000000001</v>
      </c>
      <c r="M30" s="43">
        <f t="shared" ref="M30:N30" si="55">M31+M32</f>
        <v>0</v>
      </c>
      <c r="N30" s="43">
        <f t="shared" si="55"/>
        <v>0</v>
      </c>
      <c r="O30" s="60">
        <f t="shared" si="18"/>
        <v>0</v>
      </c>
      <c r="P30" s="45">
        <f t="shared" ref="P30:Q30" si="56">P31+P32</f>
        <v>0</v>
      </c>
      <c r="Q30" s="43">
        <f t="shared" si="56"/>
        <v>0</v>
      </c>
      <c r="R30" s="44">
        <f t="shared" si="19"/>
        <v>0</v>
      </c>
    </row>
    <row r="31" spans="1:20" x14ac:dyDescent="0.25">
      <c r="A31" s="53"/>
      <c r="B31" s="55" t="s">
        <v>41</v>
      </c>
      <c r="C31" s="26" t="s">
        <v>4</v>
      </c>
      <c r="D31" s="122"/>
      <c r="E31" s="123"/>
      <c r="F31" s="120"/>
      <c r="G31" s="122"/>
      <c r="H31" s="123"/>
      <c r="I31" s="127"/>
      <c r="J31" s="99"/>
      <c r="K31" s="100"/>
      <c r="L31" s="88"/>
      <c r="M31" s="56"/>
      <c r="N31" s="57"/>
      <c r="O31" s="37">
        <f t="shared" si="18"/>
        <v>0</v>
      </c>
      <c r="P31" s="73"/>
      <c r="Q31" s="74"/>
      <c r="R31" s="69">
        <f t="shared" si="19"/>
        <v>0</v>
      </c>
    </row>
    <row r="32" spans="1:20" x14ac:dyDescent="0.25">
      <c r="A32" s="62"/>
      <c r="B32" s="63" t="s">
        <v>49</v>
      </c>
      <c r="C32" s="64" t="s">
        <v>4</v>
      </c>
      <c r="D32" s="135">
        <f>G51*H51</f>
        <v>1.9437578814627996</v>
      </c>
      <c r="E32" s="136">
        <f>H51-D32</f>
        <v>3.1942421185372005</v>
      </c>
      <c r="F32" s="126">
        <f t="shared" si="15"/>
        <v>5.1379999999999999</v>
      </c>
      <c r="G32" s="135">
        <v>2.9000000000000004</v>
      </c>
      <c r="H32" s="136">
        <v>4.2309999999999999</v>
      </c>
      <c r="I32" s="129">
        <f t="shared" si="16"/>
        <v>7.1310000000000002</v>
      </c>
      <c r="J32" s="135">
        <f>M51*N51</f>
        <v>3.795922641904629</v>
      </c>
      <c r="K32" s="136">
        <f>N51-J32</f>
        <v>14.327077358095373</v>
      </c>
      <c r="L32" s="101">
        <f t="shared" si="17"/>
        <v>18.123000000000001</v>
      </c>
      <c r="M32" s="65"/>
      <c r="N32" s="66"/>
      <c r="O32" s="69">
        <f t="shared" si="18"/>
        <v>0</v>
      </c>
      <c r="P32" s="70"/>
      <c r="Q32" s="71"/>
      <c r="R32" s="72">
        <f t="shared" si="19"/>
        <v>0</v>
      </c>
    </row>
    <row r="34" spans="2:20" hidden="1" x14ac:dyDescent="0.25">
      <c r="D34" s="149" t="s">
        <v>67</v>
      </c>
      <c r="E34" s="149"/>
      <c r="F34" s="149"/>
      <c r="G34" s="104"/>
      <c r="H34" s="104"/>
      <c r="I34" s="104"/>
      <c r="J34" s="149" t="s">
        <v>68</v>
      </c>
      <c r="K34" s="149"/>
      <c r="L34" s="149"/>
    </row>
    <row r="35" spans="2:20" ht="29.25" hidden="1" x14ac:dyDescent="0.25">
      <c r="B35" s="41" t="s">
        <v>29</v>
      </c>
      <c r="D35" s="137">
        <v>4492.9901470000013</v>
      </c>
      <c r="E35" s="137">
        <v>4403.4074029999992</v>
      </c>
      <c r="F35" s="137">
        <v>8896.3975500000015</v>
      </c>
      <c r="G35" s="15" t="s">
        <v>18</v>
      </c>
      <c r="H35" s="15">
        <v>8771.6389999999992</v>
      </c>
      <c r="I35" s="130" t="s">
        <v>66</v>
      </c>
      <c r="J35" s="139">
        <v>10856.414409000001</v>
      </c>
      <c r="K35" s="139">
        <v>8786.9465930099977</v>
      </c>
      <c r="L35" s="139">
        <v>19643.361002009999</v>
      </c>
      <c r="N35" s="138">
        <v>21399.266</v>
      </c>
      <c r="O35" s="130" t="s">
        <v>66</v>
      </c>
    </row>
    <row r="36" spans="2:20" hidden="1" x14ac:dyDescent="0.25">
      <c r="B36" s="46" t="s">
        <v>31</v>
      </c>
      <c r="D36" s="137">
        <v>2127.8746000000001</v>
      </c>
      <c r="E36" s="137">
        <v>1897.3840709999999</v>
      </c>
      <c r="F36" s="137">
        <v>4025.258671</v>
      </c>
      <c r="G36" s="105">
        <f>F36/F35</f>
        <v>0.45245939700615101</v>
      </c>
      <c r="H36" s="138">
        <f>G36*H35</f>
        <v>3968.8104926956371</v>
      </c>
      <c r="I36" s="105">
        <f>D36/F36</f>
        <v>0.52863052387919451</v>
      </c>
      <c r="J36" s="139">
        <v>5409.2333399999998</v>
      </c>
      <c r="K36" s="139">
        <v>4766.5120280000001</v>
      </c>
      <c r="L36" s="141">
        <v>10175.745368</v>
      </c>
      <c r="M36" s="105">
        <f>L36/L35</f>
        <v>0.51802465815085164</v>
      </c>
      <c r="N36" s="138">
        <f>M36*N35</f>
        <v>11085.347454329141</v>
      </c>
      <c r="O36" s="105">
        <f>J36/L36</f>
        <v>0.53158104339074685</v>
      </c>
    </row>
    <row r="37" spans="2:20" hidden="1" x14ac:dyDescent="0.25">
      <c r="B37" s="46" t="s">
        <v>33</v>
      </c>
      <c r="D37" s="137">
        <v>2360.1754000000001</v>
      </c>
      <c r="E37" s="137">
        <v>2493.6478449999995</v>
      </c>
      <c r="F37" s="137">
        <v>4853.8232449999996</v>
      </c>
      <c r="G37" s="105">
        <f>F37/F35</f>
        <v>0.54559423831053944</v>
      </c>
      <c r="H37" s="138">
        <f>G37*H35</f>
        <v>4785.7556989400218</v>
      </c>
      <c r="I37" s="105">
        <f t="shared" ref="I37:I38" si="57">D37/F37</f>
        <v>0.48625079259555942</v>
      </c>
      <c r="J37" s="139">
        <v>5226.7666600000011</v>
      </c>
      <c r="K37" s="139">
        <v>3751.50468</v>
      </c>
      <c r="L37" s="141">
        <v>8978.2713400000011</v>
      </c>
      <c r="M37" s="105">
        <f>L37/L35</f>
        <v>0.45706390770303024</v>
      </c>
      <c r="N37" s="138">
        <f>M37*N35</f>
        <v>9780.8321399365923</v>
      </c>
      <c r="O37" s="105">
        <f t="shared" ref="O37:O38" si="58">J37/L37</f>
        <v>0.58215735101630384</v>
      </c>
    </row>
    <row r="38" spans="2:20" hidden="1" x14ac:dyDescent="0.25">
      <c r="B38" s="46" t="s">
        <v>35</v>
      </c>
      <c r="D38" s="137">
        <v>4.9401470000011614</v>
      </c>
      <c r="E38" s="137">
        <v>12.375486999999794</v>
      </c>
      <c r="F38" s="137">
        <v>17.315634000000955</v>
      </c>
      <c r="G38" s="105">
        <f>F38/F35</f>
        <v>1.9463646833094764E-3</v>
      </c>
      <c r="H38" s="138">
        <f>G38*H35</f>
        <v>17.072808364340052</v>
      </c>
      <c r="I38" s="105">
        <f t="shared" si="57"/>
        <v>0.28529980478918004</v>
      </c>
      <c r="J38" s="139">
        <v>220.41440899999998</v>
      </c>
      <c r="K38" s="139">
        <v>268.92988500999763</v>
      </c>
      <c r="L38" s="141">
        <v>489.34429400999761</v>
      </c>
      <c r="M38" s="105">
        <f>L38/L35</f>
        <v>2.4911434146118155E-2</v>
      </c>
      <c r="N38" s="138">
        <f>M38*N35</f>
        <v>533.08640573426521</v>
      </c>
      <c r="O38" s="105">
        <f t="shared" si="58"/>
        <v>0.45042807630142057</v>
      </c>
    </row>
    <row r="39" spans="2:20" hidden="1" x14ac:dyDescent="0.25">
      <c r="B39" s="48" t="s">
        <v>36</v>
      </c>
      <c r="D39" s="137">
        <v>157.00985299999866</v>
      </c>
      <c r="E39" s="137">
        <v>296.59259700000075</v>
      </c>
      <c r="F39" s="137">
        <v>453.60244999999941</v>
      </c>
      <c r="G39" s="105"/>
      <c r="J39" s="139">
        <v>283.58559099999911</v>
      </c>
      <c r="K39" s="139">
        <v>450.05340700000306</v>
      </c>
      <c r="L39" s="139">
        <v>733.63899800000218</v>
      </c>
    </row>
    <row r="40" spans="2:20" hidden="1" x14ac:dyDescent="0.25">
      <c r="B40" s="46" t="s">
        <v>37</v>
      </c>
      <c r="D40" s="137">
        <v>157.00985300000002</v>
      </c>
      <c r="E40" s="137">
        <v>296.59259700000001</v>
      </c>
      <c r="F40" s="137">
        <v>453.60245000000003</v>
      </c>
      <c r="G40" s="104"/>
      <c r="H40" s="104"/>
      <c r="J40" s="139">
        <v>283.58559100000002</v>
      </c>
      <c r="K40" s="139">
        <v>450.05340699999999</v>
      </c>
      <c r="L40" s="139">
        <v>733.63899800000002</v>
      </c>
    </row>
    <row r="41" spans="2:20" hidden="1" x14ac:dyDescent="0.25">
      <c r="B41" s="48" t="s">
        <v>39</v>
      </c>
      <c r="D41" s="137">
        <v>101.00985300000001</v>
      </c>
      <c r="E41" s="137">
        <v>225.18359699999996</v>
      </c>
      <c r="F41" s="137">
        <v>326.19344999999998</v>
      </c>
      <c r="G41" s="104"/>
      <c r="H41" s="104"/>
      <c r="J41" s="139">
        <v>239.58559100000002</v>
      </c>
      <c r="K41" s="139">
        <v>345.18740700000001</v>
      </c>
      <c r="L41" s="139">
        <v>584.77299800000003</v>
      </c>
    </row>
    <row r="42" spans="2:20" hidden="1" x14ac:dyDescent="0.25">
      <c r="B42" s="54" t="s">
        <v>40</v>
      </c>
      <c r="D42" s="137">
        <v>0</v>
      </c>
      <c r="E42" s="137">
        <v>0</v>
      </c>
      <c r="F42" s="137">
        <v>0</v>
      </c>
      <c r="G42" s="104"/>
      <c r="H42" s="104"/>
      <c r="J42" s="139">
        <v>0</v>
      </c>
      <c r="K42" s="139">
        <v>0</v>
      </c>
      <c r="L42" s="139">
        <v>0</v>
      </c>
    </row>
    <row r="43" spans="2:20" hidden="1" x14ac:dyDescent="0.25">
      <c r="B43" s="55" t="s">
        <v>41</v>
      </c>
      <c r="D43" s="137"/>
      <c r="E43" s="137"/>
      <c r="F43" s="137">
        <v>0</v>
      </c>
      <c r="J43" s="139"/>
      <c r="K43" s="139"/>
      <c r="L43" s="139">
        <v>0</v>
      </c>
    </row>
    <row r="44" spans="2:20" hidden="1" x14ac:dyDescent="0.25">
      <c r="B44" s="55" t="s">
        <v>42</v>
      </c>
      <c r="D44" s="137"/>
      <c r="E44" s="137"/>
      <c r="F44" s="137">
        <v>0</v>
      </c>
      <c r="G44" s="140" t="s">
        <v>66</v>
      </c>
      <c r="J44" s="139"/>
      <c r="K44" s="139"/>
      <c r="L44" s="139">
        <v>0</v>
      </c>
      <c r="M44" s="140" t="s">
        <v>66</v>
      </c>
      <c r="S44" s="140"/>
    </row>
    <row r="45" spans="2:20" hidden="1" x14ac:dyDescent="0.25">
      <c r="B45" s="54" t="s">
        <v>43</v>
      </c>
      <c r="D45" s="137">
        <v>101.00985300000001</v>
      </c>
      <c r="E45" s="137">
        <v>225.18359699999996</v>
      </c>
      <c r="F45" s="137">
        <v>326.19344999999998</v>
      </c>
      <c r="G45" s="138">
        <f>D45/F45</f>
        <v>0.3096624196469917</v>
      </c>
      <c r="H45" s="138">
        <v>324.81299999999999</v>
      </c>
      <c r="J45" s="139">
        <v>239.58559100000002</v>
      </c>
      <c r="K45" s="139">
        <v>345.18740700000001</v>
      </c>
      <c r="L45" s="139">
        <v>584.77299800000003</v>
      </c>
      <c r="M45" s="138">
        <f>J45/L45</f>
        <v>0.40970700052740811</v>
      </c>
      <c r="N45" s="138">
        <v>661.01</v>
      </c>
      <c r="S45" s="138"/>
      <c r="T45" s="138"/>
    </row>
    <row r="46" spans="2:20" hidden="1" x14ac:dyDescent="0.25">
      <c r="B46" s="55" t="s">
        <v>41</v>
      </c>
      <c r="D46" s="137"/>
      <c r="E46" s="137"/>
      <c r="F46" s="137">
        <v>0</v>
      </c>
      <c r="G46" s="138"/>
      <c r="H46" s="138"/>
      <c r="J46" s="139"/>
      <c r="K46" s="139"/>
      <c r="L46" s="139">
        <v>0</v>
      </c>
      <c r="M46" s="138"/>
      <c r="N46" s="138"/>
      <c r="S46" s="138"/>
      <c r="T46" s="138"/>
    </row>
    <row r="47" spans="2:20" hidden="1" x14ac:dyDescent="0.25">
      <c r="B47" s="55" t="s">
        <v>42</v>
      </c>
      <c r="D47" s="137">
        <v>101.00985300000001</v>
      </c>
      <c r="E47" s="137">
        <v>225.18359699999996</v>
      </c>
      <c r="F47" s="137">
        <v>326.19344999999998</v>
      </c>
      <c r="G47" s="138"/>
      <c r="H47" s="138"/>
      <c r="J47" s="139">
        <v>239.58559100000002</v>
      </c>
      <c r="K47" s="139">
        <v>345.18740700000001</v>
      </c>
      <c r="L47" s="139">
        <v>584.77299800000003</v>
      </c>
      <c r="M47" s="138"/>
      <c r="N47" s="138"/>
      <c r="S47" s="138"/>
      <c r="T47" s="138"/>
    </row>
    <row r="48" spans="2:20" hidden="1" x14ac:dyDescent="0.25">
      <c r="B48" s="59" t="s">
        <v>45</v>
      </c>
      <c r="D48" s="137">
        <v>54.2</v>
      </c>
      <c r="E48" s="137">
        <v>68.450999999999993</v>
      </c>
      <c r="F48" s="137">
        <v>122.651</v>
      </c>
      <c r="G48" s="138">
        <f>D48/F48</f>
        <v>0.44190426494688184</v>
      </c>
      <c r="H48" s="138">
        <v>129.077</v>
      </c>
      <c r="J48" s="139">
        <v>41</v>
      </c>
      <c r="K48" s="139">
        <v>93.542999999999992</v>
      </c>
      <c r="L48" s="139">
        <v>134.54300000000001</v>
      </c>
      <c r="M48" s="138">
        <f>J48/L48</f>
        <v>0.30473528908973335</v>
      </c>
      <c r="N48" s="138">
        <v>149.101</v>
      </c>
      <c r="S48" s="138"/>
      <c r="T48" s="138"/>
    </row>
    <row r="49" spans="2:20" hidden="1" x14ac:dyDescent="0.25">
      <c r="B49" s="55" t="s">
        <v>41</v>
      </c>
      <c r="D49" s="137"/>
      <c r="E49" s="137"/>
      <c r="F49" s="137">
        <v>0</v>
      </c>
      <c r="G49" s="138"/>
      <c r="H49" s="138"/>
      <c r="J49" s="139"/>
      <c r="K49" s="139"/>
      <c r="L49" s="139">
        <v>0</v>
      </c>
      <c r="M49" s="138"/>
      <c r="N49" s="138"/>
      <c r="S49" s="138"/>
      <c r="T49" s="138"/>
    </row>
    <row r="50" spans="2:20" hidden="1" x14ac:dyDescent="0.25">
      <c r="B50" s="61" t="s">
        <v>46</v>
      </c>
      <c r="D50" s="137">
        <v>54.2</v>
      </c>
      <c r="E50" s="137">
        <v>68.450999999999993</v>
      </c>
      <c r="F50" s="137">
        <v>122.651</v>
      </c>
      <c r="G50" s="138"/>
      <c r="H50" s="138"/>
      <c r="J50" s="139">
        <v>41</v>
      </c>
      <c r="K50" s="139">
        <v>93.542999999999992</v>
      </c>
      <c r="L50" s="139">
        <v>134.54300000000001</v>
      </c>
      <c r="M50" s="138"/>
      <c r="N50" s="138"/>
      <c r="S50" s="138"/>
      <c r="T50" s="138"/>
    </row>
    <row r="51" spans="2:20" hidden="1" x14ac:dyDescent="0.25">
      <c r="B51" s="59" t="s">
        <v>48</v>
      </c>
      <c r="D51" s="137">
        <v>1.8</v>
      </c>
      <c r="E51" s="137">
        <v>2.9579999999999997</v>
      </c>
      <c r="F51" s="137">
        <v>4.758</v>
      </c>
      <c r="G51" s="138">
        <f>D51/F51</f>
        <v>0.37831021437578816</v>
      </c>
      <c r="H51" s="138">
        <v>5.1379999999999999</v>
      </c>
      <c r="J51" s="139">
        <v>3</v>
      </c>
      <c r="K51" s="139">
        <v>11.323</v>
      </c>
      <c r="L51" s="139">
        <v>14.323</v>
      </c>
      <c r="M51" s="138">
        <f>J51/L51</f>
        <v>0.2094533268170076</v>
      </c>
      <c r="N51" s="138">
        <v>18.123000000000001</v>
      </c>
      <c r="S51" s="138"/>
      <c r="T51" s="138"/>
    </row>
    <row r="52" spans="2:20" hidden="1" x14ac:dyDescent="0.25">
      <c r="B52" s="55" t="s">
        <v>41</v>
      </c>
      <c r="D52" s="137"/>
      <c r="E52" s="137"/>
      <c r="F52" s="137"/>
      <c r="G52" s="138"/>
      <c r="H52" s="138"/>
      <c r="J52" s="139"/>
      <c r="K52" s="139"/>
      <c r="L52" s="139">
        <v>0</v>
      </c>
    </row>
    <row r="53" spans="2:20" hidden="1" x14ac:dyDescent="0.25">
      <c r="B53" s="63" t="s">
        <v>49</v>
      </c>
      <c r="D53" s="137">
        <v>1.8</v>
      </c>
      <c r="E53" s="137">
        <v>2.9579999999999997</v>
      </c>
      <c r="F53" s="137">
        <v>4.758</v>
      </c>
      <c r="J53" s="139">
        <v>3</v>
      </c>
      <c r="K53" s="139">
        <v>11.323</v>
      </c>
      <c r="L53" s="139">
        <v>14.323</v>
      </c>
    </row>
  </sheetData>
  <mergeCells count="16">
    <mergeCell ref="J34:L34"/>
    <mergeCell ref="D34:F34"/>
    <mergeCell ref="A1:C1"/>
    <mergeCell ref="A2:A6"/>
    <mergeCell ref="B2:B6"/>
    <mergeCell ref="C2:C6"/>
    <mergeCell ref="D2:R2"/>
    <mergeCell ref="D5:F5"/>
    <mergeCell ref="G5:I5"/>
    <mergeCell ref="J5:L5"/>
    <mergeCell ref="M5:O5"/>
    <mergeCell ref="P5:R5"/>
    <mergeCell ref="D3:F3"/>
    <mergeCell ref="G3:I3"/>
    <mergeCell ref="J3:L3"/>
    <mergeCell ref="D4:L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4" fitToHeight="2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9"/>
  <sheetViews>
    <sheetView zoomScaleNormal="100" workbookViewId="0">
      <selection activeCell="C19" sqref="C19:C21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2" style="1" customWidth="1"/>
    <col min="4" max="6" width="24.42578125" style="1" customWidth="1"/>
    <col min="7" max="16384" width="9.140625" style="1"/>
  </cols>
  <sheetData>
    <row r="1" spans="1:6" ht="39.75" customHeight="1" x14ac:dyDescent="0.25">
      <c r="A1" s="171" t="s">
        <v>53</v>
      </c>
      <c r="B1" s="171"/>
      <c r="C1" s="171"/>
      <c r="D1" s="171"/>
      <c r="E1" s="171"/>
      <c r="F1" s="171"/>
    </row>
    <row r="2" spans="1:6" ht="18.75" customHeight="1" x14ac:dyDescent="0.25">
      <c r="A2" s="169" t="s">
        <v>54</v>
      </c>
      <c r="B2" s="165" t="s">
        <v>64</v>
      </c>
      <c r="C2" s="165"/>
      <c r="D2" s="165"/>
      <c r="E2" s="165"/>
      <c r="F2" s="165"/>
    </row>
    <row r="3" spans="1:6" ht="23.25" customHeight="1" x14ac:dyDescent="0.25">
      <c r="A3" s="170"/>
      <c r="B3" s="172" t="s">
        <v>5</v>
      </c>
      <c r="C3" s="173" t="s">
        <v>6</v>
      </c>
      <c r="D3" s="166" t="s">
        <v>7</v>
      </c>
      <c r="E3" s="167"/>
      <c r="F3" s="168"/>
    </row>
    <row r="4" spans="1:6" ht="18.75" customHeight="1" x14ac:dyDescent="0.25">
      <c r="A4" s="170"/>
      <c r="B4" s="172"/>
      <c r="C4" s="174"/>
      <c r="D4" s="103" t="s">
        <v>55</v>
      </c>
      <c r="E4" s="103" t="s">
        <v>56</v>
      </c>
      <c r="F4" s="103" t="s">
        <v>63</v>
      </c>
    </row>
    <row r="5" spans="1:6" ht="15.75" x14ac:dyDescent="0.25">
      <c r="A5" s="106">
        <v>1</v>
      </c>
      <c r="B5" s="106">
        <f>A5+1</f>
        <v>2</v>
      </c>
      <c r="C5" s="106">
        <f t="shared" ref="C5" si="0">B5+1</f>
        <v>3</v>
      </c>
      <c r="D5" s="106">
        <f>C5+1</f>
        <v>4</v>
      </c>
      <c r="E5" s="106">
        <f>D5+1</f>
        <v>5</v>
      </c>
      <c r="F5" s="106">
        <f>E5+1</f>
        <v>6</v>
      </c>
    </row>
    <row r="6" spans="1:6" ht="21.75" customHeight="1" x14ac:dyDescent="0.25">
      <c r="A6" s="2" t="s">
        <v>60</v>
      </c>
      <c r="B6" s="3" t="s">
        <v>61</v>
      </c>
      <c r="C6" s="68" t="s">
        <v>62</v>
      </c>
      <c r="D6" s="110">
        <v>5315.8793289651549</v>
      </c>
      <c r="E6" s="111">
        <v>13253.829950413023</v>
      </c>
      <c r="F6" s="111">
        <v>10140.117626432248</v>
      </c>
    </row>
    <row r="9" spans="1:6" ht="13.15" customHeight="1" x14ac:dyDescent="0.25"/>
  </sheetData>
  <mergeCells count="6">
    <mergeCell ref="B2:F2"/>
    <mergeCell ref="D3:F3"/>
    <mergeCell ref="A2:A4"/>
    <mergeCell ref="A1:F1"/>
    <mergeCell ref="B3:B4"/>
    <mergeCell ref="C3:C4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2021-01-21T06:57:40Z</cp:lastPrinted>
  <dcterms:created xsi:type="dcterms:W3CDTF">1996-10-08T23:32:33Z</dcterms:created>
  <dcterms:modified xsi:type="dcterms:W3CDTF">2023-02-01T00:16:44Z</dcterms:modified>
</cp:coreProperties>
</file>