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35" yWindow="-15" windowWidth="14700" windowHeight="12945" activeTab="1"/>
  </bookViews>
  <sheets>
    <sheet name="Раздел 1" sheetId="2" r:id="rId1"/>
    <sheet name="Раздел 2" sheetId="1" r:id="rId2"/>
    <sheet name="Раздел 3,4" sheetId="3" r:id="rId3"/>
  </sheets>
  <definedNames>
    <definedName name="_xlnm.Print_Titles" localSheetId="1">'Раздел 2'!$2:$6</definedName>
  </definedNames>
  <calcPr calcId="145621"/>
</workbook>
</file>

<file path=xl/calcChain.xml><?xml version="1.0" encoding="utf-8"?>
<calcChain xmlns="http://schemas.openxmlformats.org/spreadsheetml/2006/main">
  <c r="Q8" i="1" l="1"/>
  <c r="Q11" i="1"/>
  <c r="Q14" i="1"/>
  <c r="Q34" i="1"/>
  <c r="G18" i="3" l="1"/>
  <c r="G17" i="3"/>
  <c r="R36" i="1" l="1"/>
  <c r="Q36" i="1"/>
  <c r="P36" i="1"/>
  <c r="R35" i="1"/>
  <c r="R34" i="1"/>
  <c r="R33" i="1" s="1"/>
  <c r="Q33" i="1"/>
  <c r="P33" i="1"/>
  <c r="R32" i="1"/>
  <c r="R31" i="1"/>
  <c r="R30" i="1"/>
  <c r="Q30" i="1"/>
  <c r="P30" i="1"/>
  <c r="R29" i="1"/>
  <c r="R28" i="1"/>
  <c r="R27" i="1"/>
  <c r="R23" i="1" s="1"/>
  <c r="R22" i="1" s="1"/>
  <c r="Q27" i="1"/>
  <c r="Q23" i="1" s="1"/>
  <c r="P27" i="1"/>
  <c r="P23" i="1" s="1"/>
  <c r="R26" i="1"/>
  <c r="R25" i="1"/>
  <c r="R24" i="1"/>
  <c r="Q24" i="1"/>
  <c r="P24" i="1"/>
  <c r="R20" i="1"/>
  <c r="R19" i="1"/>
  <c r="R18" i="1"/>
  <c r="R17" i="1"/>
  <c r="Q17" i="1"/>
  <c r="P17" i="1"/>
  <c r="R15" i="1"/>
  <c r="R14" i="1"/>
  <c r="H18" i="3" s="1"/>
  <c r="Q13" i="1"/>
  <c r="P13" i="1"/>
  <c r="R11" i="1"/>
  <c r="R9" i="1"/>
  <c r="R8" i="1"/>
  <c r="Q7" i="1"/>
  <c r="Q12" i="1" s="1"/>
  <c r="P7" i="1"/>
  <c r="P12" i="1" s="1"/>
  <c r="O36" i="1"/>
  <c r="N36" i="1"/>
  <c r="M36" i="1"/>
  <c r="O35" i="1"/>
  <c r="O34" i="1"/>
  <c r="O33" i="1" s="1"/>
  <c r="N33" i="1"/>
  <c r="M33" i="1"/>
  <c r="O32" i="1"/>
  <c r="O31" i="1"/>
  <c r="N30" i="1"/>
  <c r="M30" i="1"/>
  <c r="O29" i="1"/>
  <c r="O28" i="1"/>
  <c r="O27" i="1" s="1"/>
  <c r="N27" i="1"/>
  <c r="M27" i="1"/>
  <c r="O26" i="1"/>
  <c r="O25" i="1"/>
  <c r="O24" i="1"/>
  <c r="N24" i="1"/>
  <c r="M24" i="1"/>
  <c r="M23" i="1" s="1"/>
  <c r="M22" i="1" s="1"/>
  <c r="N23" i="1"/>
  <c r="O20" i="1"/>
  <c r="O19" i="1"/>
  <c r="O18" i="1"/>
  <c r="O17" i="1"/>
  <c r="N17" i="1"/>
  <c r="M17" i="1"/>
  <c r="O15" i="1"/>
  <c r="O14" i="1"/>
  <c r="O13" i="1" s="1"/>
  <c r="N13" i="1"/>
  <c r="M13" i="1"/>
  <c r="O11" i="1"/>
  <c r="O9" i="1"/>
  <c r="O8" i="1"/>
  <c r="O7" i="1" s="1"/>
  <c r="O12" i="1" s="1"/>
  <c r="N7" i="1"/>
  <c r="N12" i="1" s="1"/>
  <c r="N16" i="1" s="1"/>
  <c r="N21" i="1" s="1"/>
  <c r="M7" i="1"/>
  <c r="M12" i="1" s="1"/>
  <c r="L36" i="1"/>
  <c r="K36" i="1"/>
  <c r="J36" i="1"/>
  <c r="L35" i="1"/>
  <c r="L34" i="1"/>
  <c r="L33" i="1"/>
  <c r="K33" i="1"/>
  <c r="J33" i="1"/>
  <c r="L32" i="1"/>
  <c r="L31" i="1"/>
  <c r="L30" i="1"/>
  <c r="K30" i="1"/>
  <c r="J30" i="1"/>
  <c r="L29" i="1"/>
  <c r="L28" i="1"/>
  <c r="L27" i="1"/>
  <c r="K27" i="1"/>
  <c r="J27" i="1"/>
  <c r="J23" i="1" s="1"/>
  <c r="J22" i="1" s="1"/>
  <c r="L26" i="1"/>
  <c r="L25" i="1"/>
  <c r="L24" i="1" s="1"/>
  <c r="K24" i="1"/>
  <c r="J24" i="1"/>
  <c r="L20" i="1"/>
  <c r="L19" i="1"/>
  <c r="L17" i="1" s="1"/>
  <c r="L18" i="1"/>
  <c r="K17" i="1"/>
  <c r="J17" i="1"/>
  <c r="L15" i="1"/>
  <c r="L14" i="1"/>
  <c r="L13" i="1" s="1"/>
  <c r="K13" i="1"/>
  <c r="J13" i="1"/>
  <c r="K12" i="1"/>
  <c r="K16" i="1" s="1"/>
  <c r="K21" i="1" s="1"/>
  <c r="J12" i="1"/>
  <c r="J16" i="1" s="1"/>
  <c r="J21" i="1" s="1"/>
  <c r="L11" i="1"/>
  <c r="L12" i="1" s="1"/>
  <c r="L9" i="1"/>
  <c r="L8" i="1"/>
  <c r="L7" i="1"/>
  <c r="K7" i="1"/>
  <c r="J7" i="1"/>
  <c r="R7" i="1" l="1"/>
  <c r="R12" i="1" s="1"/>
  <c r="P22" i="1"/>
  <c r="Q16" i="1"/>
  <c r="Q21" i="1" s="1"/>
  <c r="R13" i="1"/>
  <c r="R16" i="1" s="1"/>
  <c r="P16" i="1"/>
  <c r="P21" i="1" s="1"/>
  <c r="K23" i="1"/>
  <c r="K22" i="1" s="1"/>
  <c r="L23" i="1"/>
  <c r="L22" i="1" s="1"/>
  <c r="Q22" i="1"/>
  <c r="O23" i="1"/>
  <c r="O30" i="1"/>
  <c r="O16" i="1"/>
  <c r="O21" i="1" s="1"/>
  <c r="M16" i="1"/>
  <c r="M21" i="1" s="1"/>
  <c r="N22" i="1"/>
  <c r="O22" i="1"/>
  <c r="L16" i="1"/>
  <c r="L21" i="1" s="1"/>
  <c r="R21" i="1" l="1"/>
  <c r="H17" i="3"/>
  <c r="H12" i="3"/>
  <c r="G12" i="3"/>
  <c r="F12" i="3"/>
  <c r="E12" i="3"/>
  <c r="D12" i="3"/>
  <c r="B10" i="3"/>
  <c r="C10" i="3" s="1"/>
  <c r="D10" i="3" s="1"/>
  <c r="E10" i="3" s="1"/>
  <c r="F10" i="3" s="1"/>
  <c r="G10" i="3" s="1"/>
  <c r="H10" i="3" s="1"/>
  <c r="B4" i="3"/>
  <c r="C4" i="3" s="1"/>
  <c r="D4" i="3" s="1"/>
  <c r="E4" i="3" s="1"/>
  <c r="F4" i="3" s="1"/>
  <c r="G4" i="3" s="1"/>
  <c r="H4" i="3" s="1"/>
  <c r="H16" i="3" l="1"/>
  <c r="G16" i="3"/>
  <c r="F16" i="3"/>
  <c r="E16" i="3"/>
  <c r="D16" i="3"/>
  <c r="I36" i="1" l="1"/>
  <c r="H36" i="1"/>
  <c r="G36" i="1"/>
  <c r="I35" i="1"/>
  <c r="G33" i="1"/>
  <c r="I32" i="1"/>
  <c r="I31" i="1"/>
  <c r="I30" i="1" s="1"/>
  <c r="H30" i="1"/>
  <c r="G30" i="1"/>
  <c r="I29" i="1"/>
  <c r="I28" i="1"/>
  <c r="H27" i="1"/>
  <c r="G27" i="1"/>
  <c r="I26" i="1"/>
  <c r="I25" i="1"/>
  <c r="I24" i="1" s="1"/>
  <c r="H24" i="1"/>
  <c r="G24" i="1"/>
  <c r="G23" i="1" s="1"/>
  <c r="G22" i="1" s="1"/>
  <c r="I20" i="1"/>
  <c r="I19" i="1"/>
  <c r="I17" i="1" s="1"/>
  <c r="I18" i="1"/>
  <c r="H17" i="1"/>
  <c r="G17" i="1"/>
  <c r="I15" i="1"/>
  <c r="G13" i="1"/>
  <c r="I9" i="1"/>
  <c r="H23" i="1" l="1"/>
  <c r="H22" i="1" s="1"/>
  <c r="I27" i="1"/>
  <c r="I23" i="1" s="1"/>
  <c r="I8" i="1"/>
  <c r="H33" i="1"/>
  <c r="I11" i="1"/>
  <c r="I14" i="1"/>
  <c r="I13" i="1" s="1"/>
  <c r="I34" i="1"/>
  <c r="I33" i="1" s="1"/>
  <c r="H13" i="1"/>
  <c r="I22" i="1" l="1"/>
  <c r="F36" i="1"/>
  <c r="E36" i="1"/>
  <c r="D36" i="1"/>
  <c r="I7" i="1"/>
  <c r="I12" i="1" s="1"/>
  <c r="I16" i="1" s="1"/>
  <c r="I21" i="1" s="1"/>
  <c r="H7" i="1"/>
  <c r="H12" i="1" s="1"/>
  <c r="H16" i="1" s="1"/>
  <c r="H21" i="1" s="1"/>
  <c r="G7" i="1"/>
  <c r="G12" i="1" s="1"/>
  <c r="G16" i="1" s="1"/>
  <c r="G21" i="1" s="1"/>
  <c r="F35" i="1"/>
  <c r="F34" i="1"/>
  <c r="E33" i="1"/>
  <c r="D33" i="1"/>
  <c r="F32" i="1"/>
  <c r="F31" i="1"/>
  <c r="F30" i="1" s="1"/>
  <c r="E30" i="1"/>
  <c r="D30" i="1"/>
  <c r="F29" i="1"/>
  <c r="F28" i="1"/>
  <c r="E27" i="1"/>
  <c r="D27" i="1"/>
  <c r="F26" i="1"/>
  <c r="F25" i="1"/>
  <c r="E24" i="1"/>
  <c r="D24" i="1"/>
  <c r="F20" i="1"/>
  <c r="F19" i="1"/>
  <c r="F18" i="1"/>
  <c r="E17" i="1"/>
  <c r="D17" i="1"/>
  <c r="F15" i="1"/>
  <c r="E13" i="1"/>
  <c r="F11" i="1"/>
  <c r="F9" i="1"/>
  <c r="F8" i="1"/>
  <c r="F7" i="1" s="1"/>
  <c r="E7" i="1"/>
  <c r="E12" i="1" s="1"/>
  <c r="D7" i="1"/>
  <c r="D12" i="1" s="1"/>
  <c r="K6" i="1"/>
  <c r="L6" i="1"/>
  <c r="M6" i="1" s="1"/>
  <c r="N6" i="1" s="1"/>
  <c r="O6" i="1" s="1"/>
  <c r="P6" i="1" s="1"/>
  <c r="Q6" i="1" s="1"/>
  <c r="H6" i="1"/>
  <c r="I6" i="1" s="1"/>
  <c r="F27" i="1" l="1"/>
  <c r="D23" i="1"/>
  <c r="E23" i="1"/>
  <c r="F17" i="1"/>
  <c r="F24" i="1"/>
  <c r="F12" i="1"/>
  <c r="E16" i="1"/>
  <c r="E21" i="1" s="1"/>
  <c r="E22" i="1"/>
  <c r="D22" i="1"/>
  <c r="F33" i="1"/>
  <c r="F14" i="1"/>
  <c r="F13" i="1" s="1"/>
  <c r="D13" i="1"/>
  <c r="D16" i="1" s="1"/>
  <c r="D21" i="1" s="1"/>
  <c r="F23" i="1" l="1"/>
  <c r="F22" i="1" s="1"/>
  <c r="F16" i="1"/>
  <c r="F21" i="1" s="1"/>
</calcChain>
</file>

<file path=xl/sharedStrings.xml><?xml version="1.0" encoding="utf-8"?>
<sst xmlns="http://schemas.openxmlformats.org/spreadsheetml/2006/main" count="165" uniqueCount="101">
  <si>
    <t>Наименование</t>
  </si>
  <si>
    <t>Единица измерения</t>
  </si>
  <si>
    <t>Объем воды из источников водоснабжения:</t>
  </si>
  <si>
    <t>из подземных источников</t>
  </si>
  <si>
    <t>Объем питьевой воды, поданной в сеть</t>
  </si>
  <si>
    <t>Потери воды</t>
  </si>
  <si>
    <t>Потребление на собственные нужды</t>
  </si>
  <si>
    <t>Объем воды, отпускаемой новым абонентам</t>
  </si>
  <si>
    <t>Темп изменения потребления воды</t>
  </si>
  <si>
    <t>%</t>
  </si>
  <si>
    <t>№
п/п</t>
  </si>
  <si>
    <t>1.1</t>
  </si>
  <si>
    <t>1.2</t>
  </si>
  <si>
    <t>5.1</t>
  </si>
  <si>
    <t>5.2</t>
  </si>
  <si>
    <t>6.1.1</t>
  </si>
  <si>
    <t>7.3</t>
  </si>
  <si>
    <t>8.1</t>
  </si>
  <si>
    <t>год</t>
  </si>
  <si>
    <t>1 полугодие</t>
  </si>
  <si>
    <t>2 полугодие</t>
  </si>
  <si>
    <t>куб.м</t>
  </si>
  <si>
    <t xml:space="preserve">  из поверхностных источников</t>
  </si>
  <si>
    <t>Объем воды от других операторов (покупка воды)</t>
  </si>
  <si>
    <t>4.</t>
  </si>
  <si>
    <t>5.</t>
  </si>
  <si>
    <t xml:space="preserve">  потери воды из водопроводной сети</t>
  </si>
  <si>
    <t xml:space="preserve">  неучтенные расходы воды</t>
  </si>
  <si>
    <t>6.</t>
  </si>
  <si>
    <t xml:space="preserve">  на прочие производственные нужды</t>
  </si>
  <si>
    <t>6.1.</t>
  </si>
  <si>
    <t xml:space="preserve">          - по приборам учета</t>
  </si>
  <si>
    <t xml:space="preserve">          - по нормативам </t>
  </si>
  <si>
    <t xml:space="preserve">          - расчетными способами</t>
  </si>
  <si>
    <t>в т.ч. населению:</t>
  </si>
  <si>
    <t xml:space="preserve">  городскому</t>
  </si>
  <si>
    <t xml:space="preserve"> сельскому</t>
  </si>
  <si>
    <t>бюджетным потребителям:</t>
  </si>
  <si>
    <t>прочим потребителям</t>
  </si>
  <si>
    <t xml:space="preserve">        - расчетными способами</t>
  </si>
  <si>
    <t>1.</t>
  </si>
  <si>
    <t>2.</t>
  </si>
  <si>
    <t>3.</t>
  </si>
  <si>
    <t>7.</t>
  </si>
  <si>
    <t>7.1.</t>
  </si>
  <si>
    <t>7.2.</t>
  </si>
  <si>
    <t>7.4</t>
  </si>
  <si>
    <t>8.2</t>
  </si>
  <si>
    <t>8.</t>
  </si>
  <si>
    <t>9.</t>
  </si>
  <si>
    <t>10.</t>
  </si>
  <si>
    <t>ПРОИЗВОДСТВЕННАЯ ПРОГРАММА</t>
  </si>
  <si>
    <t>Раздел 1.  Паспорт производственной программы</t>
  </si>
  <si>
    <t>Комитет государственного регулирования цен и тарифов Чукотского автономного округа</t>
  </si>
  <si>
    <t>Наименование показателя</t>
  </si>
  <si>
    <t>в т.ч. межцеховый оборот:</t>
  </si>
  <si>
    <t>Полезный отпуск технической воды, всего</t>
  </si>
  <si>
    <t>Отпуск технической воды, всего</t>
  </si>
  <si>
    <t>Увеличение отпуска технической воды в связи с подключением абонентов</t>
  </si>
  <si>
    <t>Снижение отпуска технической воды в связи с прекращением водоснабжения</t>
  </si>
  <si>
    <t>Изменение объема отпуска технической воды в связи с изменением нормативов потребления и установкой приборов учета</t>
  </si>
  <si>
    <t>2019 год</t>
  </si>
  <si>
    <t>2020 год</t>
  </si>
  <si>
    <t>2021 год</t>
  </si>
  <si>
    <t>2022 год</t>
  </si>
  <si>
    <t>2023 год</t>
  </si>
  <si>
    <t>Раздел 2. Баланс водоснабжения (техническая вода)</t>
  </si>
  <si>
    <t>Показатели прозводственной деятельности</t>
  </si>
  <si>
    <t>№              п/п</t>
  </si>
  <si>
    <t>Величина показателя</t>
  </si>
  <si>
    <t>Значение показателя</t>
  </si>
  <si>
    <t>I</t>
  </si>
  <si>
    <t>1</t>
  </si>
  <si>
    <t>ед.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</si>
  <si>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</si>
  <si>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</si>
  <si>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</si>
  <si>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</si>
  <si>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</si>
  <si>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</si>
  <si>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Наименование регулируемой организации</t>
  </si>
  <si>
    <t>МП "ЧРКХ"</t>
  </si>
  <si>
    <t>Местонахождение регулируемой организации</t>
  </si>
  <si>
    <t>6894000, Чукотский автономный округ, г.Певек, ул.Пугачева, 42/2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</si>
  <si>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</si>
  <si>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</si>
  <si>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</si>
  <si>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в сфере холодного водоснабжения (техническая вода) на 2019-2023 годы</t>
  </si>
  <si>
    <t>участок Певек</t>
  </si>
  <si>
    <t>Раздел 3. Объем финансовых потребностей, необходимых для реализации производственной программы</t>
  </si>
  <si>
    <t>Наименование подразделений, филиалов</t>
  </si>
  <si>
    <t xml:space="preserve">1. </t>
  </si>
  <si>
    <t xml:space="preserve">Объем финансовых потребностей </t>
  </si>
  <si>
    <t>тыс. руб.</t>
  </si>
  <si>
    <t>Раздел 4. Плановые показатели надежности, качества, энергетической эффективности объектов централизованной системы холодного водоснабжения</t>
  </si>
  <si>
    <t>II</t>
  </si>
  <si>
    <t>Показатели эффективности использования ресурсов, в том числе уроветь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</si>
  <si>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</si>
  <si>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</si>
  <si>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тыс.куб.м</t>
  </si>
  <si>
    <t>объем потерь воды в централизованной системе водоснабжения при ее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</si>
</sst>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#,##0.0"/>
    <numFmt numFmtId="167" formatCode="0.0000"/>
    <numFmt numFmtId="168" formatCode="#,##0.000"/>
    <numFmt numFmtId="169" formatCode="#,##0.0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3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10" fillId="0" borderId="0" xfId="3" applyFont="1"/>
    <xf numFmtId="0" fontId="12" fillId="0" borderId="0" xfId="3" applyFont="1"/>
    <xf numFmtId="0" fontId="10" fillId="0" borderId="1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15" fillId="0" borderId="0" xfId="3" applyFont="1"/>
    <xf numFmtId="0" fontId="14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0" applyFont="1" applyAlignment="1">
      <alignment vertical="top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14" fillId="0" borderId="20" xfId="0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66" fontId="5" fillId="0" borderId="1" xfId="1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3" fillId="0" borderId="1" xfId="4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7" fontId="2" fillId="0" borderId="0" xfId="0" applyNumberFormat="1" applyFont="1"/>
    <xf numFmtId="164" fontId="2" fillId="0" borderId="0" xfId="0" applyNumberFormat="1" applyFont="1"/>
    <xf numFmtId="165" fontId="10" fillId="0" borderId="20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65" fontId="16" fillId="0" borderId="0" xfId="0" applyNumberFormat="1" applyFont="1"/>
    <xf numFmtId="166" fontId="3" fillId="4" borderId="1" xfId="4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" fillId="2" borderId="5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2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0" borderId="0" xfId="0" applyFont="1" applyFill="1"/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 shrinkToFit="1"/>
    </xf>
    <xf numFmtId="2" fontId="10" fillId="0" borderId="20" xfId="0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8" xfId="5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4" xfId="5" applyFont="1" applyFill="1" applyBorder="1" applyAlignment="1">
      <alignment horizontal="center" vertical="center" wrapText="1"/>
    </xf>
    <xf numFmtId="0" fontId="14" fillId="0" borderId="14" xfId="5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7" xfId="5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0" fillId="0" borderId="1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top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justify" vertical="top" wrapText="1"/>
    </xf>
    <xf numFmtId="0" fontId="10" fillId="0" borderId="25" xfId="0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justify" vertical="top" wrapText="1"/>
    </xf>
    <xf numFmtId="165" fontId="10" fillId="0" borderId="22" xfId="0" applyNumberFormat="1" applyFont="1" applyFill="1" applyBorder="1" applyAlignment="1">
      <alignment horizontal="center" vertical="center" wrapText="1"/>
    </xf>
    <xf numFmtId="165" fontId="10" fillId="0" borderId="23" xfId="0" applyNumberFormat="1" applyFont="1" applyFill="1" applyBorder="1" applyAlignment="1">
      <alignment horizontal="center" vertical="center" wrapText="1"/>
    </xf>
    <xf numFmtId="165" fontId="10" fillId="0" borderId="2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Обычный_Свод - образец_v1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C26"/>
  <sheetViews>
    <sheetView workbookViewId="0">
      <selection activeCell="E7" sqref="E7"/>
    </sheetView>
  </sheetViews>
  <sheetFormatPr defaultColWidth="9.140625" defaultRowHeight="15.75" x14ac:dyDescent="0.25"/>
  <cols>
    <col min="1" max="1" width="43.42578125" style="14" customWidth="1"/>
    <col min="2" max="2" width="62.85546875" style="14" customWidth="1"/>
    <col min="3" max="3" width="7" style="14" customWidth="1"/>
    <col min="4" max="4" width="6.7109375" style="14" customWidth="1"/>
    <col min="5" max="16384" width="9.140625" style="14"/>
  </cols>
  <sheetData>
    <row r="1" spans="1:2" s="15" customFormat="1" ht="18.75" x14ac:dyDescent="0.3">
      <c r="A1" s="49" t="s">
        <v>51</v>
      </c>
      <c r="B1" s="49"/>
    </row>
    <row r="2" spans="1:2" s="15" customFormat="1" ht="18.75" x14ac:dyDescent="0.3">
      <c r="A2" s="50" t="s">
        <v>87</v>
      </c>
      <c r="B2" s="50"/>
    </row>
    <row r="3" spans="1:2" s="15" customFormat="1" ht="19.5" customHeight="1" x14ac:dyDescent="0.3">
      <c r="A3" s="51"/>
      <c r="B3" s="52"/>
    </row>
    <row r="4" spans="1:2" s="15" customFormat="1" ht="28.5" customHeight="1" x14ac:dyDescent="0.3">
      <c r="A4" s="48" t="s">
        <v>52</v>
      </c>
      <c r="B4" s="48"/>
    </row>
    <row r="5" spans="1:2" ht="27" customHeight="1" x14ac:dyDescent="0.25">
      <c r="A5" s="16" t="s">
        <v>80</v>
      </c>
      <c r="B5" s="26" t="s">
        <v>81</v>
      </c>
    </row>
    <row r="6" spans="1:2" ht="33.75" customHeight="1" x14ac:dyDescent="0.25">
      <c r="A6" s="16" t="s">
        <v>82</v>
      </c>
      <c r="B6" s="27" t="s">
        <v>83</v>
      </c>
    </row>
    <row r="7" spans="1:2" ht="38.25" customHeight="1" x14ac:dyDescent="0.25">
      <c r="A7" s="16" t="s">
        <v>84</v>
      </c>
      <c r="B7" s="27" t="s">
        <v>53</v>
      </c>
    </row>
    <row r="8" spans="1:2" ht="27.75" customHeight="1" x14ac:dyDescent="0.25">
      <c r="A8" s="16" t="s">
        <v>85</v>
      </c>
      <c r="B8" s="26" t="s">
        <v>86</v>
      </c>
    </row>
    <row r="9" spans="1:2" s="19" customFormat="1" ht="21.75" customHeight="1" x14ac:dyDescent="0.25">
      <c r="A9" s="17"/>
      <c r="B9" s="18"/>
    </row>
    <row r="19" spans="1:3" x14ac:dyDescent="0.25">
      <c r="C19" s="20"/>
    </row>
    <row r="21" spans="1:3" x14ac:dyDescent="0.25">
      <c r="C21" s="21"/>
    </row>
    <row r="24" spans="1:3" s="19" customFormat="1" x14ac:dyDescent="0.25">
      <c r="A24" s="14"/>
      <c r="B24" s="14"/>
      <c r="C24" s="14"/>
    </row>
    <row r="25" spans="1:3" ht="15" customHeight="1" x14ac:dyDescent="0.25"/>
    <row r="26" spans="1:3" ht="31.5" customHeight="1" x14ac:dyDescent="0.25"/>
  </sheetData>
  <mergeCells count="4">
    <mergeCell ref="A4:B4"/>
    <mergeCell ref="A1:B1"/>
    <mergeCell ref="A2:B2"/>
    <mergeCell ref="A3:B3"/>
  </mergeCells>
  <phoneticPr fontId="4" type="noConversion"/>
  <pageMargins left="1.1811023622047245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50"/>
  <sheetViews>
    <sheetView tabSelected="1" zoomScale="80" zoomScaleNormal="80" workbookViewId="0">
      <pane xSplit="3" ySplit="6" topLeftCell="D7" activePane="bottomRight" state="frozen"/>
      <selection activeCell="E7" sqref="E7"/>
      <selection pane="topRight" activeCell="E7" sqref="E7"/>
      <selection pane="bottomLeft" activeCell="E7" sqref="E7"/>
      <selection pane="bottomRight" activeCell="S6" sqref="S6"/>
    </sheetView>
  </sheetViews>
  <sheetFormatPr defaultColWidth="9.140625" defaultRowHeight="12.75" x14ac:dyDescent="0.2"/>
  <cols>
    <col min="1" max="1" width="6.7109375" style="1" customWidth="1"/>
    <col min="2" max="2" width="46.28515625" style="1" customWidth="1"/>
    <col min="3" max="3" width="12.140625" style="1" customWidth="1"/>
    <col min="4" max="4" width="13.28515625" style="1" customWidth="1"/>
    <col min="5" max="5" width="12.28515625" style="1" customWidth="1"/>
    <col min="6" max="6" width="13.5703125" style="1" customWidth="1"/>
    <col min="7" max="7" width="12" style="1" customWidth="1"/>
    <col min="8" max="9" width="12.5703125" style="1" customWidth="1"/>
    <col min="10" max="10" width="12.7109375" style="1" customWidth="1"/>
    <col min="11" max="12" width="12.42578125" style="1" customWidth="1"/>
    <col min="13" max="14" width="13.5703125" style="1" customWidth="1"/>
    <col min="15" max="15" width="13.140625" style="1" customWidth="1"/>
    <col min="16" max="17" width="14" style="1" hidden="1" customWidth="1"/>
    <col min="18" max="18" width="16" style="1" customWidth="1"/>
    <col min="19" max="16384" width="9.140625" style="1"/>
  </cols>
  <sheetData>
    <row r="1" spans="1:18" s="5" customFormat="1" ht="14.25" customHeight="1" x14ac:dyDescent="0.3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8" s="22" customFormat="1" ht="15" customHeight="1" x14ac:dyDescent="0.2">
      <c r="A2" s="55" t="s">
        <v>10</v>
      </c>
      <c r="B2" s="55" t="s">
        <v>0</v>
      </c>
      <c r="C2" s="55" t="s">
        <v>1</v>
      </c>
      <c r="D2" s="59" t="s">
        <v>67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18" s="22" customFormat="1" ht="15" customHeight="1" x14ac:dyDescent="0.25">
      <c r="A3" s="56"/>
      <c r="B3" s="56"/>
      <c r="C3" s="56"/>
      <c r="D3" s="62" t="s">
        <v>88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spans="1:18" s="22" customFormat="1" ht="19.5" customHeight="1" x14ac:dyDescent="0.2">
      <c r="A4" s="56"/>
      <c r="B4" s="56"/>
      <c r="C4" s="56"/>
      <c r="D4" s="65" t="s">
        <v>61</v>
      </c>
      <c r="E4" s="66"/>
      <c r="F4" s="67"/>
      <c r="G4" s="53" t="s">
        <v>62</v>
      </c>
      <c r="H4" s="53"/>
      <c r="I4" s="54"/>
      <c r="J4" s="53" t="s">
        <v>63</v>
      </c>
      <c r="K4" s="53"/>
      <c r="L4" s="54"/>
      <c r="M4" s="53" t="s">
        <v>64</v>
      </c>
      <c r="N4" s="53"/>
      <c r="O4" s="54"/>
      <c r="P4" s="53" t="s">
        <v>65</v>
      </c>
      <c r="Q4" s="53"/>
      <c r="R4" s="54"/>
    </row>
    <row r="5" spans="1:18" s="22" customFormat="1" ht="19.5" customHeight="1" x14ac:dyDescent="0.2">
      <c r="A5" s="57"/>
      <c r="B5" s="57"/>
      <c r="C5" s="57"/>
      <c r="D5" s="25" t="s">
        <v>19</v>
      </c>
      <c r="E5" s="25" t="s">
        <v>20</v>
      </c>
      <c r="F5" s="25" t="s">
        <v>18</v>
      </c>
      <c r="G5" s="25" t="s">
        <v>19</v>
      </c>
      <c r="H5" s="25" t="s">
        <v>20</v>
      </c>
      <c r="I5" s="25" t="s">
        <v>18</v>
      </c>
      <c r="J5" s="25" t="s">
        <v>19</v>
      </c>
      <c r="K5" s="25" t="s">
        <v>20</v>
      </c>
      <c r="L5" s="25" t="s">
        <v>18</v>
      </c>
      <c r="M5" s="25" t="s">
        <v>19</v>
      </c>
      <c r="N5" s="25" t="s">
        <v>20</v>
      </c>
      <c r="O5" s="25" t="s">
        <v>18</v>
      </c>
      <c r="P5" s="25" t="s">
        <v>19</v>
      </c>
      <c r="Q5" s="25" t="s">
        <v>20</v>
      </c>
      <c r="R5" s="25" t="s">
        <v>18</v>
      </c>
    </row>
    <row r="6" spans="1:18" s="2" customFormat="1" ht="15" x14ac:dyDescent="0.2">
      <c r="A6" s="4">
        <v>1</v>
      </c>
      <c r="B6" s="4">
        <v>2</v>
      </c>
      <c r="C6" s="3">
        <v>3</v>
      </c>
      <c r="D6" s="25">
        <v>4</v>
      </c>
      <c r="E6" s="25">
        <v>5</v>
      </c>
      <c r="F6" s="25">
        <v>6</v>
      </c>
      <c r="G6" s="25">
        <v>7</v>
      </c>
      <c r="H6" s="25">
        <f>G6+1</f>
        <v>8</v>
      </c>
      <c r="I6" s="25">
        <f>H6+1</f>
        <v>9</v>
      </c>
      <c r="J6" s="25">
        <v>7</v>
      </c>
      <c r="K6" s="25">
        <f t="shared" ref="K6:R6" si="0">J6+1</f>
        <v>8</v>
      </c>
      <c r="L6" s="25">
        <f t="shared" si="0"/>
        <v>9</v>
      </c>
      <c r="M6" s="25">
        <f t="shared" si="0"/>
        <v>10</v>
      </c>
      <c r="N6" s="25">
        <f t="shared" si="0"/>
        <v>11</v>
      </c>
      <c r="O6" s="25">
        <f t="shared" si="0"/>
        <v>12</v>
      </c>
      <c r="P6" s="25">
        <f t="shared" si="0"/>
        <v>13</v>
      </c>
      <c r="Q6" s="25">
        <f t="shared" si="0"/>
        <v>14</v>
      </c>
      <c r="R6" s="25">
        <v>13</v>
      </c>
    </row>
    <row r="7" spans="1:18" s="2" customFormat="1" ht="17.25" customHeight="1" x14ac:dyDescent="0.2">
      <c r="A7" s="10" t="s">
        <v>40</v>
      </c>
      <c r="B7" s="6" t="s">
        <v>2</v>
      </c>
      <c r="C7" s="3" t="s">
        <v>21</v>
      </c>
      <c r="D7" s="33">
        <f>D8+D9</f>
        <v>215653.0165</v>
      </c>
      <c r="E7" s="33">
        <f>E8+E9</f>
        <v>215653.0165</v>
      </c>
      <c r="F7" s="33">
        <f>F8+F9</f>
        <v>431306.033</v>
      </c>
      <c r="G7" s="33">
        <f t="shared" ref="G7:I7" si="1">G8+G9</f>
        <v>217567.5</v>
      </c>
      <c r="H7" s="33">
        <f t="shared" si="1"/>
        <v>217567.5</v>
      </c>
      <c r="I7" s="33">
        <f t="shared" si="1"/>
        <v>435135</v>
      </c>
      <c r="J7" s="33">
        <f t="shared" ref="J7:R7" si="2">J8+J9</f>
        <v>217567.5</v>
      </c>
      <c r="K7" s="33">
        <f t="shared" si="2"/>
        <v>217567.5</v>
      </c>
      <c r="L7" s="33">
        <f t="shared" si="2"/>
        <v>435135</v>
      </c>
      <c r="M7" s="33">
        <f t="shared" si="2"/>
        <v>230516.52499999999</v>
      </c>
      <c r="N7" s="33">
        <f t="shared" si="2"/>
        <v>230516.52600000001</v>
      </c>
      <c r="O7" s="33">
        <f t="shared" si="2"/>
        <v>461033.05099999998</v>
      </c>
      <c r="P7" s="33">
        <f t="shared" si="2"/>
        <v>241084.777</v>
      </c>
      <c r="Q7" s="33">
        <f t="shared" si="2"/>
        <v>241084.777</v>
      </c>
      <c r="R7" s="33">
        <f t="shared" si="2"/>
        <v>482169.554</v>
      </c>
    </row>
    <row r="8" spans="1:18" s="2" customFormat="1" ht="15" x14ac:dyDescent="0.2">
      <c r="A8" s="11" t="s">
        <v>11</v>
      </c>
      <c r="B8" s="7" t="s">
        <v>22</v>
      </c>
      <c r="C8" s="3" t="s">
        <v>21</v>
      </c>
      <c r="D8" s="34">
        <v>215653.0165</v>
      </c>
      <c r="E8" s="34">
        <v>215653.0165</v>
      </c>
      <c r="F8" s="34">
        <f>D8+E8</f>
        <v>431306.033</v>
      </c>
      <c r="G8" s="34">
        <v>217567.5</v>
      </c>
      <c r="H8" s="34">
        <v>217567.5</v>
      </c>
      <c r="I8" s="34">
        <f t="shared" ref="I8:I9" si="3">G8+H8</f>
        <v>435135</v>
      </c>
      <c r="J8" s="34">
        <v>217567.5</v>
      </c>
      <c r="K8" s="34">
        <v>217567.5</v>
      </c>
      <c r="L8" s="34">
        <f t="shared" ref="L8:L9" si="4">J8+K8</f>
        <v>435135</v>
      </c>
      <c r="M8" s="34">
        <v>230516.52499999999</v>
      </c>
      <c r="N8" s="34">
        <v>230516.52600000001</v>
      </c>
      <c r="O8" s="34">
        <f t="shared" ref="O8:O9" si="5">M8+N8</f>
        <v>461033.05099999998</v>
      </c>
      <c r="P8" s="47">
        <v>241084.777</v>
      </c>
      <c r="Q8" s="47">
        <f>P8</f>
        <v>241084.777</v>
      </c>
      <c r="R8" s="34">
        <f t="shared" ref="R8:R9" si="6">P8+Q8</f>
        <v>482169.554</v>
      </c>
    </row>
    <row r="9" spans="1:18" s="2" customFormat="1" ht="15" x14ac:dyDescent="0.2">
      <c r="A9" s="11" t="s">
        <v>12</v>
      </c>
      <c r="B9" s="8" t="s">
        <v>3</v>
      </c>
      <c r="C9" s="3" t="s">
        <v>21</v>
      </c>
      <c r="D9" s="34"/>
      <c r="E9" s="34"/>
      <c r="F9" s="34">
        <f>D9+E9</f>
        <v>0</v>
      </c>
      <c r="G9" s="34"/>
      <c r="H9" s="34"/>
      <c r="I9" s="34">
        <f t="shared" si="3"/>
        <v>0</v>
      </c>
      <c r="J9" s="34"/>
      <c r="K9" s="34"/>
      <c r="L9" s="34">
        <f t="shared" si="4"/>
        <v>0</v>
      </c>
      <c r="M9" s="34"/>
      <c r="N9" s="34"/>
      <c r="O9" s="34">
        <f t="shared" si="5"/>
        <v>0</v>
      </c>
      <c r="P9" s="34"/>
      <c r="Q9" s="34"/>
      <c r="R9" s="34">
        <f t="shared" si="6"/>
        <v>0</v>
      </c>
    </row>
    <row r="10" spans="1:18" s="2" customFormat="1" ht="28.5" x14ac:dyDescent="0.2">
      <c r="A10" s="10" t="s">
        <v>41</v>
      </c>
      <c r="B10" s="6" t="s">
        <v>23</v>
      </c>
      <c r="C10" s="3" t="s">
        <v>21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2" customFormat="1" ht="18.75" customHeight="1" x14ac:dyDescent="0.2">
      <c r="A11" s="11" t="s">
        <v>42</v>
      </c>
      <c r="B11" s="12" t="s">
        <v>6</v>
      </c>
      <c r="C11" s="3" t="s">
        <v>21</v>
      </c>
      <c r="D11" s="34">
        <v>21.349499999999999</v>
      </c>
      <c r="E11" s="34">
        <v>21.349499999999999</v>
      </c>
      <c r="F11" s="34">
        <f>D11+E11</f>
        <v>42.698999999999998</v>
      </c>
      <c r="G11" s="34">
        <v>21.53905</v>
      </c>
      <c r="H11" s="34">
        <v>21.53905</v>
      </c>
      <c r="I11" s="34">
        <f t="shared" ref="I11" si="7">G11+H11</f>
        <v>43.078099999999999</v>
      </c>
      <c r="J11" s="34">
        <v>21.53905</v>
      </c>
      <c r="K11" s="34">
        <v>21.53905</v>
      </c>
      <c r="L11" s="34">
        <f t="shared" ref="L11" si="8">J11+K11</f>
        <v>43.078099999999999</v>
      </c>
      <c r="M11" s="34">
        <v>21.539000000000001</v>
      </c>
      <c r="N11" s="34">
        <v>21.539000000000001</v>
      </c>
      <c r="O11" s="34">
        <f t="shared" ref="O11" si="9">M11+N11</f>
        <v>43.078000000000003</v>
      </c>
      <c r="P11" s="47">
        <v>23.867000000000001</v>
      </c>
      <c r="Q11" s="47">
        <f>P11</f>
        <v>23.867000000000001</v>
      </c>
      <c r="R11" s="34">
        <f t="shared" ref="R11" si="10">P11+Q11</f>
        <v>47.734000000000002</v>
      </c>
    </row>
    <row r="12" spans="1:18" s="2" customFormat="1" ht="15" x14ac:dyDescent="0.2">
      <c r="A12" s="11" t="s">
        <v>24</v>
      </c>
      <c r="B12" s="12" t="s">
        <v>4</v>
      </c>
      <c r="C12" s="3" t="s">
        <v>21</v>
      </c>
      <c r="D12" s="34">
        <f>D7+D10-D11</f>
        <v>215631.66699999999</v>
      </c>
      <c r="E12" s="34">
        <f>E7+E10-E11</f>
        <v>215631.66699999999</v>
      </c>
      <c r="F12" s="34">
        <f>F7+F10-F11</f>
        <v>431263.33399999997</v>
      </c>
      <c r="G12" s="34">
        <f t="shared" ref="G12:I12" si="11">G7+G10-G11</f>
        <v>217545.96095000001</v>
      </c>
      <c r="H12" s="34">
        <f t="shared" si="11"/>
        <v>217545.96095000001</v>
      </c>
      <c r="I12" s="34">
        <f t="shared" si="11"/>
        <v>435091.92190000002</v>
      </c>
      <c r="J12" s="34">
        <f t="shared" ref="J12:R12" si="12">J7+J10-J11</f>
        <v>217545.96095000001</v>
      </c>
      <c r="K12" s="34">
        <f t="shared" si="12"/>
        <v>217545.96095000001</v>
      </c>
      <c r="L12" s="34">
        <f t="shared" si="12"/>
        <v>435091.92190000002</v>
      </c>
      <c r="M12" s="34">
        <f t="shared" si="12"/>
        <v>230494.986</v>
      </c>
      <c r="N12" s="34">
        <f t="shared" si="12"/>
        <v>230494.98700000002</v>
      </c>
      <c r="O12" s="34">
        <f t="shared" si="12"/>
        <v>460989.973</v>
      </c>
      <c r="P12" s="34">
        <f t="shared" si="12"/>
        <v>241060.91</v>
      </c>
      <c r="Q12" s="34">
        <f t="shared" si="12"/>
        <v>241060.91</v>
      </c>
      <c r="R12" s="34">
        <f t="shared" si="12"/>
        <v>482121.82</v>
      </c>
    </row>
    <row r="13" spans="1:18" s="2" customFormat="1" ht="15" x14ac:dyDescent="0.2">
      <c r="A13" s="11" t="s">
        <v>25</v>
      </c>
      <c r="B13" s="12" t="s">
        <v>5</v>
      </c>
      <c r="C13" s="3" t="s">
        <v>21</v>
      </c>
      <c r="D13" s="34">
        <f>D14+D15</f>
        <v>2156.3164999999999</v>
      </c>
      <c r="E13" s="34">
        <f>E14+E15</f>
        <v>2156.3164999999999</v>
      </c>
      <c r="F13" s="34">
        <f>F14+F15</f>
        <v>4312.6329999999998</v>
      </c>
      <c r="G13" s="34">
        <f t="shared" ref="G13:I13" si="13">G14+G15</f>
        <v>2175.4594999999999</v>
      </c>
      <c r="H13" s="34">
        <f t="shared" si="13"/>
        <v>2175.4594999999999</v>
      </c>
      <c r="I13" s="34">
        <f t="shared" si="13"/>
        <v>4350.9189999999999</v>
      </c>
      <c r="J13" s="34">
        <f t="shared" ref="J13:R13" si="14">J14+J15</f>
        <v>2175.4594999999999</v>
      </c>
      <c r="K13" s="34">
        <f t="shared" si="14"/>
        <v>2175.4594999999999</v>
      </c>
      <c r="L13" s="34">
        <f t="shared" si="14"/>
        <v>4350.9189999999999</v>
      </c>
      <c r="M13" s="34">
        <f t="shared" si="14"/>
        <v>2304.9369999999999</v>
      </c>
      <c r="N13" s="34">
        <f t="shared" si="14"/>
        <v>2304.9369999999999</v>
      </c>
      <c r="O13" s="34">
        <f t="shared" si="14"/>
        <v>4609.8739999999998</v>
      </c>
      <c r="P13" s="34">
        <f t="shared" si="14"/>
        <v>2410.6089999999999</v>
      </c>
      <c r="Q13" s="34">
        <f t="shared" si="14"/>
        <v>2410.6089999999999</v>
      </c>
      <c r="R13" s="34">
        <f t="shared" si="14"/>
        <v>4821.2179999999998</v>
      </c>
    </row>
    <row r="14" spans="1:18" s="2" customFormat="1" ht="18" customHeight="1" x14ac:dyDescent="0.2">
      <c r="A14" s="11" t="s">
        <v>13</v>
      </c>
      <c r="B14" s="7" t="s">
        <v>26</v>
      </c>
      <c r="C14" s="3" t="s">
        <v>21</v>
      </c>
      <c r="D14" s="34">
        <v>2156.3164999999999</v>
      </c>
      <c r="E14" s="34">
        <v>2156.3164999999999</v>
      </c>
      <c r="F14" s="34">
        <f>D14+E14</f>
        <v>4312.6329999999998</v>
      </c>
      <c r="G14" s="34">
        <v>2175.4594999999999</v>
      </c>
      <c r="H14" s="34">
        <v>2175.4594999999999</v>
      </c>
      <c r="I14" s="34">
        <f t="shared" ref="I14:I15" si="15">G14+H14</f>
        <v>4350.9189999999999</v>
      </c>
      <c r="J14" s="34">
        <v>2175.4594999999999</v>
      </c>
      <c r="K14" s="34">
        <v>2175.4594999999999</v>
      </c>
      <c r="L14" s="34">
        <f t="shared" ref="L14:L15" si="16">J14+K14</f>
        <v>4350.9189999999999</v>
      </c>
      <c r="M14" s="34">
        <v>2304.9369999999999</v>
      </c>
      <c r="N14" s="34">
        <v>2304.9369999999999</v>
      </c>
      <c r="O14" s="34">
        <f t="shared" ref="O14:O15" si="17">M14+N14</f>
        <v>4609.8739999999998</v>
      </c>
      <c r="P14" s="47">
        <v>2410.6089999999999</v>
      </c>
      <c r="Q14" s="47">
        <f>P14</f>
        <v>2410.6089999999999</v>
      </c>
      <c r="R14" s="34">
        <f t="shared" ref="R14:R15" si="18">P14+Q14</f>
        <v>4821.2179999999998</v>
      </c>
    </row>
    <row r="15" spans="1:18" s="2" customFormat="1" ht="18" customHeight="1" x14ac:dyDescent="0.2">
      <c r="A15" s="11" t="s">
        <v>14</v>
      </c>
      <c r="B15" s="7" t="s">
        <v>27</v>
      </c>
      <c r="C15" s="3" t="s">
        <v>21</v>
      </c>
      <c r="D15" s="34"/>
      <c r="E15" s="34"/>
      <c r="F15" s="34">
        <f>D15+E15</f>
        <v>0</v>
      </c>
      <c r="G15" s="34"/>
      <c r="H15" s="34"/>
      <c r="I15" s="34">
        <f t="shared" si="15"/>
        <v>0</v>
      </c>
      <c r="J15" s="34"/>
      <c r="K15" s="34"/>
      <c r="L15" s="34">
        <f t="shared" si="16"/>
        <v>0</v>
      </c>
      <c r="M15" s="34"/>
      <c r="N15" s="34"/>
      <c r="O15" s="34">
        <f t="shared" si="17"/>
        <v>0</v>
      </c>
      <c r="P15" s="34"/>
      <c r="Q15" s="34"/>
      <c r="R15" s="34">
        <f t="shared" si="18"/>
        <v>0</v>
      </c>
    </row>
    <row r="16" spans="1:18" s="24" customFormat="1" ht="18" customHeight="1" x14ac:dyDescent="0.2">
      <c r="A16" s="10" t="s">
        <v>28</v>
      </c>
      <c r="B16" s="6" t="s">
        <v>56</v>
      </c>
      <c r="C16" s="23" t="s">
        <v>21</v>
      </c>
      <c r="D16" s="35">
        <f>D12-D13</f>
        <v>213475.3505</v>
      </c>
      <c r="E16" s="35">
        <f>E12-E13</f>
        <v>213475.3505</v>
      </c>
      <c r="F16" s="35">
        <f>F12-F13</f>
        <v>426950.701</v>
      </c>
      <c r="G16" s="35">
        <f t="shared" ref="G16:I16" si="19">G12-G13</f>
        <v>215370.50145000001</v>
      </c>
      <c r="H16" s="35">
        <f t="shared" si="19"/>
        <v>215370.50145000001</v>
      </c>
      <c r="I16" s="35">
        <f t="shared" si="19"/>
        <v>430741.00290000002</v>
      </c>
      <c r="J16" s="35">
        <f t="shared" ref="J16:R16" si="20">J12-J13</f>
        <v>215370.50145000001</v>
      </c>
      <c r="K16" s="35">
        <f t="shared" si="20"/>
        <v>215370.50145000001</v>
      </c>
      <c r="L16" s="35">
        <f t="shared" si="20"/>
        <v>430741.00290000002</v>
      </c>
      <c r="M16" s="35">
        <f t="shared" si="20"/>
        <v>228190.049</v>
      </c>
      <c r="N16" s="35">
        <f t="shared" si="20"/>
        <v>228190.05000000002</v>
      </c>
      <c r="O16" s="35">
        <f t="shared" si="20"/>
        <v>456380.09899999999</v>
      </c>
      <c r="P16" s="35">
        <f t="shared" si="20"/>
        <v>238650.30100000001</v>
      </c>
      <c r="Q16" s="35">
        <f t="shared" si="20"/>
        <v>238650.30100000001</v>
      </c>
      <c r="R16" s="35">
        <f t="shared" si="20"/>
        <v>477300.60200000001</v>
      </c>
    </row>
    <row r="17" spans="1:18" s="2" customFormat="1" ht="18.75" customHeight="1" x14ac:dyDescent="0.2">
      <c r="A17" s="11" t="s">
        <v>30</v>
      </c>
      <c r="B17" s="12" t="s">
        <v>55</v>
      </c>
      <c r="C17" s="3" t="s">
        <v>21</v>
      </c>
      <c r="D17" s="34">
        <f>D18+D19+D20</f>
        <v>0</v>
      </c>
      <c r="E17" s="34">
        <f>E18+E19+E20</f>
        <v>0</v>
      </c>
      <c r="F17" s="34">
        <f>F18+F19+F20</f>
        <v>0</v>
      </c>
      <c r="G17" s="34">
        <f t="shared" ref="G17:I17" si="21">G18+G19+G20</f>
        <v>0</v>
      </c>
      <c r="H17" s="34">
        <f t="shared" si="21"/>
        <v>0</v>
      </c>
      <c r="I17" s="34">
        <f t="shared" si="21"/>
        <v>0</v>
      </c>
      <c r="J17" s="34">
        <f t="shared" ref="J17:R17" si="22">J18+J19+J20</f>
        <v>0</v>
      </c>
      <c r="K17" s="34">
        <f t="shared" si="22"/>
        <v>0</v>
      </c>
      <c r="L17" s="34">
        <f t="shared" si="22"/>
        <v>0</v>
      </c>
      <c r="M17" s="34">
        <f t="shared" si="22"/>
        <v>0</v>
      </c>
      <c r="N17" s="34">
        <f t="shared" si="22"/>
        <v>0</v>
      </c>
      <c r="O17" s="34">
        <f t="shared" si="22"/>
        <v>0</v>
      </c>
      <c r="P17" s="34">
        <f t="shared" si="22"/>
        <v>0</v>
      </c>
      <c r="Q17" s="34">
        <f t="shared" si="22"/>
        <v>0</v>
      </c>
      <c r="R17" s="34">
        <f t="shared" si="22"/>
        <v>0</v>
      </c>
    </row>
    <row r="18" spans="1:18" s="2" customFormat="1" ht="18" hidden="1" customHeight="1" x14ac:dyDescent="0.2">
      <c r="A18" s="11"/>
      <c r="B18" s="7"/>
      <c r="C18" s="3"/>
      <c r="D18" s="34"/>
      <c r="E18" s="34"/>
      <c r="F18" s="34">
        <f>D18+E18</f>
        <v>0</v>
      </c>
      <c r="G18" s="34"/>
      <c r="H18" s="34"/>
      <c r="I18" s="34">
        <f t="shared" ref="I18:I20" si="23">G18+H18</f>
        <v>0</v>
      </c>
      <c r="J18" s="34"/>
      <c r="K18" s="34"/>
      <c r="L18" s="34">
        <f t="shared" ref="L18:L20" si="24">J18+K18</f>
        <v>0</v>
      </c>
      <c r="M18" s="34"/>
      <c r="N18" s="34"/>
      <c r="O18" s="34">
        <f t="shared" ref="O18:O20" si="25">M18+N18</f>
        <v>0</v>
      </c>
      <c r="P18" s="34"/>
      <c r="Q18" s="34"/>
      <c r="R18" s="34">
        <f t="shared" ref="R18:R20" si="26">P18+Q18</f>
        <v>0</v>
      </c>
    </row>
    <row r="19" spans="1:18" s="2" customFormat="1" ht="15" hidden="1" x14ac:dyDescent="0.2">
      <c r="A19" s="11"/>
      <c r="B19" s="7"/>
      <c r="C19" s="3"/>
      <c r="D19" s="34"/>
      <c r="E19" s="34"/>
      <c r="F19" s="34">
        <f>D19+E19</f>
        <v>0</v>
      </c>
      <c r="G19" s="34"/>
      <c r="H19" s="34"/>
      <c r="I19" s="34">
        <f t="shared" si="23"/>
        <v>0</v>
      </c>
      <c r="J19" s="34"/>
      <c r="K19" s="34"/>
      <c r="L19" s="34">
        <f t="shared" si="24"/>
        <v>0</v>
      </c>
      <c r="M19" s="34"/>
      <c r="N19" s="34"/>
      <c r="O19" s="34">
        <f t="shared" si="25"/>
        <v>0</v>
      </c>
      <c r="P19" s="34"/>
      <c r="Q19" s="34"/>
      <c r="R19" s="34">
        <f t="shared" si="26"/>
        <v>0</v>
      </c>
    </row>
    <row r="20" spans="1:18" s="2" customFormat="1" ht="15" x14ac:dyDescent="0.2">
      <c r="A20" s="11" t="s">
        <v>15</v>
      </c>
      <c r="B20" s="7" t="s">
        <v>29</v>
      </c>
      <c r="C20" s="3" t="s">
        <v>21</v>
      </c>
      <c r="D20" s="34"/>
      <c r="E20" s="34"/>
      <c r="F20" s="34">
        <f>D20+E20</f>
        <v>0</v>
      </c>
      <c r="G20" s="34"/>
      <c r="H20" s="34"/>
      <c r="I20" s="34">
        <f t="shared" si="23"/>
        <v>0</v>
      </c>
      <c r="J20" s="34"/>
      <c r="K20" s="34"/>
      <c r="L20" s="34">
        <f t="shared" si="24"/>
        <v>0</v>
      </c>
      <c r="M20" s="34"/>
      <c r="N20" s="34"/>
      <c r="O20" s="34">
        <f t="shared" si="25"/>
        <v>0</v>
      </c>
      <c r="P20" s="34"/>
      <c r="Q20" s="34"/>
      <c r="R20" s="34">
        <f t="shared" si="26"/>
        <v>0</v>
      </c>
    </row>
    <row r="21" spans="1:18" s="2" customFormat="1" ht="15" x14ac:dyDescent="0.2">
      <c r="A21" s="10" t="s">
        <v>43</v>
      </c>
      <c r="B21" s="6" t="s">
        <v>57</v>
      </c>
      <c r="C21" s="3" t="s">
        <v>21</v>
      </c>
      <c r="D21" s="34">
        <f>D16-D17</f>
        <v>213475.3505</v>
      </c>
      <c r="E21" s="34">
        <f>E16-E17</f>
        <v>213475.3505</v>
      </c>
      <c r="F21" s="34">
        <f>F16-F17</f>
        <v>426950.701</v>
      </c>
      <c r="G21" s="34">
        <f t="shared" ref="G21:I21" si="27">G16-G17</f>
        <v>215370.50145000001</v>
      </c>
      <c r="H21" s="34">
        <f t="shared" si="27"/>
        <v>215370.50145000001</v>
      </c>
      <c r="I21" s="34">
        <f t="shared" si="27"/>
        <v>430741.00290000002</v>
      </c>
      <c r="J21" s="34">
        <f t="shared" ref="J21:R21" si="28">J16-J17</f>
        <v>215370.50145000001</v>
      </c>
      <c r="K21" s="34">
        <f t="shared" si="28"/>
        <v>215370.50145000001</v>
      </c>
      <c r="L21" s="34">
        <f t="shared" si="28"/>
        <v>430741.00290000002</v>
      </c>
      <c r="M21" s="34">
        <f t="shared" si="28"/>
        <v>228190.049</v>
      </c>
      <c r="N21" s="34">
        <f t="shared" si="28"/>
        <v>228190.05000000002</v>
      </c>
      <c r="O21" s="34">
        <f t="shared" si="28"/>
        <v>456380.09899999999</v>
      </c>
      <c r="P21" s="34">
        <f t="shared" si="28"/>
        <v>238650.30100000001</v>
      </c>
      <c r="Q21" s="34">
        <f t="shared" si="28"/>
        <v>238650.30100000001</v>
      </c>
      <c r="R21" s="34">
        <f t="shared" si="28"/>
        <v>477300.60200000001</v>
      </c>
    </row>
    <row r="22" spans="1:18" s="2" customFormat="1" ht="15" x14ac:dyDescent="0.2">
      <c r="A22" s="10"/>
      <c r="B22" s="6"/>
      <c r="C22" s="3"/>
      <c r="D22" s="34">
        <f>D23+D30+D33</f>
        <v>213475.3505</v>
      </c>
      <c r="E22" s="34">
        <f>E23+E30+E33</f>
        <v>213475.3505</v>
      </c>
      <c r="F22" s="34">
        <f>F23+F30+F33</f>
        <v>426950.701</v>
      </c>
      <c r="G22" s="34">
        <f t="shared" ref="G22:I22" si="29">G23+G30+G33</f>
        <v>215370.5</v>
      </c>
      <c r="H22" s="34">
        <f t="shared" si="29"/>
        <v>215370.5</v>
      </c>
      <c r="I22" s="34">
        <f t="shared" si="29"/>
        <v>430741</v>
      </c>
      <c r="J22" s="34">
        <f t="shared" ref="J22:R22" si="30">J23+J30+J33</f>
        <v>215370.5</v>
      </c>
      <c r="K22" s="34">
        <f t="shared" si="30"/>
        <v>215370.5</v>
      </c>
      <c r="L22" s="34">
        <f t="shared" si="30"/>
        <v>430741</v>
      </c>
      <c r="M22" s="34">
        <f t="shared" si="30"/>
        <v>228190.049</v>
      </c>
      <c r="N22" s="34">
        <f t="shared" si="30"/>
        <v>228190.05</v>
      </c>
      <c r="O22" s="34">
        <f t="shared" si="30"/>
        <v>456380.09899999999</v>
      </c>
      <c r="P22" s="34">
        <f t="shared" si="30"/>
        <v>90.743987115760731</v>
      </c>
      <c r="Q22" s="34">
        <f t="shared" si="30"/>
        <v>90.743987115760731</v>
      </c>
      <c r="R22" s="34">
        <f t="shared" si="30"/>
        <v>181.48797423152146</v>
      </c>
    </row>
    <row r="23" spans="1:18" s="24" customFormat="1" ht="14.25" hidden="1" x14ac:dyDescent="0.2">
      <c r="A23" s="10" t="s">
        <v>44</v>
      </c>
      <c r="B23" s="6" t="s">
        <v>34</v>
      </c>
      <c r="C23" s="23" t="s">
        <v>21</v>
      </c>
      <c r="D23" s="35">
        <f>D24+D27</f>
        <v>0</v>
      </c>
      <c r="E23" s="35">
        <f>E24+E27</f>
        <v>0</v>
      </c>
      <c r="F23" s="35">
        <f>F24+F27</f>
        <v>0</v>
      </c>
      <c r="G23" s="35">
        <f t="shared" ref="G23:I23" si="31">G24+G27</f>
        <v>0</v>
      </c>
      <c r="H23" s="35">
        <f t="shared" si="31"/>
        <v>0</v>
      </c>
      <c r="I23" s="35">
        <f t="shared" si="31"/>
        <v>0</v>
      </c>
      <c r="J23" s="35">
        <f t="shared" ref="J23:R23" si="32">J24+J27</f>
        <v>0</v>
      </c>
      <c r="K23" s="35">
        <f t="shared" si="32"/>
        <v>0</v>
      </c>
      <c r="L23" s="35">
        <f t="shared" si="32"/>
        <v>0</v>
      </c>
      <c r="M23" s="35">
        <f t="shared" si="32"/>
        <v>0</v>
      </c>
      <c r="N23" s="35">
        <f t="shared" si="32"/>
        <v>0</v>
      </c>
      <c r="O23" s="35">
        <f t="shared" si="32"/>
        <v>0</v>
      </c>
      <c r="P23" s="35">
        <f t="shared" si="32"/>
        <v>0</v>
      </c>
      <c r="Q23" s="35">
        <f t="shared" si="32"/>
        <v>0</v>
      </c>
      <c r="R23" s="35">
        <f t="shared" si="32"/>
        <v>0</v>
      </c>
    </row>
    <row r="24" spans="1:18" s="2" customFormat="1" ht="15.75" hidden="1" customHeight="1" x14ac:dyDescent="0.2">
      <c r="A24" s="11"/>
      <c r="B24" s="7" t="s">
        <v>35</v>
      </c>
      <c r="C24" s="3" t="s">
        <v>21</v>
      </c>
      <c r="D24" s="34">
        <f>D25+D26</f>
        <v>0</v>
      </c>
      <c r="E24" s="34">
        <f>E25+E26</f>
        <v>0</v>
      </c>
      <c r="F24" s="34">
        <f>F25+F26</f>
        <v>0</v>
      </c>
      <c r="G24" s="34">
        <f t="shared" ref="G24:I24" si="33">G25+G26</f>
        <v>0</v>
      </c>
      <c r="H24" s="34">
        <f t="shared" si="33"/>
        <v>0</v>
      </c>
      <c r="I24" s="34">
        <f t="shared" si="33"/>
        <v>0</v>
      </c>
      <c r="J24" s="34">
        <f t="shared" ref="J24:R24" si="34">J25+J26</f>
        <v>0</v>
      </c>
      <c r="K24" s="34">
        <f t="shared" si="34"/>
        <v>0</v>
      </c>
      <c r="L24" s="34">
        <f t="shared" si="34"/>
        <v>0</v>
      </c>
      <c r="M24" s="34">
        <f t="shared" si="34"/>
        <v>0</v>
      </c>
      <c r="N24" s="34">
        <f t="shared" si="34"/>
        <v>0</v>
      </c>
      <c r="O24" s="34">
        <f t="shared" si="34"/>
        <v>0</v>
      </c>
      <c r="P24" s="34">
        <f t="shared" si="34"/>
        <v>0</v>
      </c>
      <c r="Q24" s="34">
        <f t="shared" si="34"/>
        <v>0</v>
      </c>
      <c r="R24" s="34">
        <f t="shared" si="34"/>
        <v>0</v>
      </c>
    </row>
    <row r="25" spans="1:18" s="2" customFormat="1" ht="15" hidden="1" x14ac:dyDescent="0.2">
      <c r="A25" s="11"/>
      <c r="B25" s="8" t="s">
        <v>31</v>
      </c>
      <c r="C25" s="3" t="s">
        <v>21</v>
      </c>
      <c r="D25" s="34"/>
      <c r="E25" s="34"/>
      <c r="F25" s="34">
        <f>D25+E25</f>
        <v>0</v>
      </c>
      <c r="G25" s="34"/>
      <c r="H25" s="34"/>
      <c r="I25" s="34">
        <f t="shared" ref="I25:I26" si="35">G25+H25</f>
        <v>0</v>
      </c>
      <c r="J25" s="34"/>
      <c r="K25" s="34"/>
      <c r="L25" s="34">
        <f t="shared" ref="L25:L26" si="36">J25+K25</f>
        <v>0</v>
      </c>
      <c r="M25" s="34"/>
      <c r="N25" s="34"/>
      <c r="O25" s="34">
        <f t="shared" ref="O25:O26" si="37">M25+N25</f>
        <v>0</v>
      </c>
      <c r="P25" s="34"/>
      <c r="Q25" s="34"/>
      <c r="R25" s="34">
        <f t="shared" ref="R25:R26" si="38">P25+Q25</f>
        <v>0</v>
      </c>
    </row>
    <row r="26" spans="1:18" s="2" customFormat="1" ht="15" hidden="1" x14ac:dyDescent="0.2">
      <c r="A26" s="11"/>
      <c r="B26" s="8" t="s">
        <v>32</v>
      </c>
      <c r="C26" s="3" t="s">
        <v>21</v>
      </c>
      <c r="D26" s="34"/>
      <c r="E26" s="34"/>
      <c r="F26" s="34">
        <f>D26+E26</f>
        <v>0</v>
      </c>
      <c r="G26" s="34"/>
      <c r="H26" s="34"/>
      <c r="I26" s="34">
        <f t="shared" si="35"/>
        <v>0</v>
      </c>
      <c r="J26" s="34"/>
      <c r="K26" s="34"/>
      <c r="L26" s="34">
        <f t="shared" si="36"/>
        <v>0</v>
      </c>
      <c r="M26" s="34"/>
      <c r="N26" s="34"/>
      <c r="O26" s="34">
        <f t="shared" si="37"/>
        <v>0</v>
      </c>
      <c r="P26" s="34"/>
      <c r="Q26" s="34"/>
      <c r="R26" s="34">
        <f t="shared" si="38"/>
        <v>0</v>
      </c>
    </row>
    <row r="27" spans="1:18" s="2" customFormat="1" ht="15" hidden="1" x14ac:dyDescent="0.2">
      <c r="A27" s="11" t="s">
        <v>45</v>
      </c>
      <c r="B27" s="7" t="s">
        <v>36</v>
      </c>
      <c r="C27" s="3" t="s">
        <v>21</v>
      </c>
      <c r="D27" s="34">
        <f t="shared" ref="D27:F27" si="39">D28+D29</f>
        <v>0</v>
      </c>
      <c r="E27" s="34">
        <f t="shared" si="39"/>
        <v>0</v>
      </c>
      <c r="F27" s="34">
        <f t="shared" si="39"/>
        <v>0</v>
      </c>
      <c r="G27" s="34">
        <f t="shared" ref="G27:I27" si="40">G28+G29</f>
        <v>0</v>
      </c>
      <c r="H27" s="34">
        <f t="shared" si="40"/>
        <v>0</v>
      </c>
      <c r="I27" s="34">
        <f t="shared" si="40"/>
        <v>0</v>
      </c>
      <c r="J27" s="34">
        <f t="shared" ref="J27:R27" si="41">J28+J29</f>
        <v>0</v>
      </c>
      <c r="K27" s="34">
        <f t="shared" si="41"/>
        <v>0</v>
      </c>
      <c r="L27" s="34">
        <f t="shared" si="41"/>
        <v>0</v>
      </c>
      <c r="M27" s="34">
        <f t="shared" si="41"/>
        <v>0</v>
      </c>
      <c r="N27" s="34">
        <f t="shared" si="41"/>
        <v>0</v>
      </c>
      <c r="O27" s="34">
        <f t="shared" si="41"/>
        <v>0</v>
      </c>
      <c r="P27" s="34">
        <f t="shared" si="41"/>
        <v>0</v>
      </c>
      <c r="Q27" s="34">
        <f t="shared" si="41"/>
        <v>0</v>
      </c>
      <c r="R27" s="34">
        <f t="shared" si="41"/>
        <v>0</v>
      </c>
    </row>
    <row r="28" spans="1:18" s="2" customFormat="1" ht="15" hidden="1" x14ac:dyDescent="0.2">
      <c r="A28" s="11"/>
      <c r="B28" s="8" t="s">
        <v>31</v>
      </c>
      <c r="C28" s="3" t="s">
        <v>21</v>
      </c>
      <c r="D28" s="34"/>
      <c r="E28" s="34"/>
      <c r="F28" s="34">
        <f>D28+E28</f>
        <v>0</v>
      </c>
      <c r="G28" s="34"/>
      <c r="H28" s="34"/>
      <c r="I28" s="34">
        <f t="shared" ref="I28:I29" si="42">G28+H28</f>
        <v>0</v>
      </c>
      <c r="J28" s="34"/>
      <c r="K28" s="34"/>
      <c r="L28" s="34">
        <f t="shared" ref="L28:L29" si="43">J28+K28</f>
        <v>0</v>
      </c>
      <c r="M28" s="34"/>
      <c r="N28" s="34"/>
      <c r="O28" s="34">
        <f t="shared" ref="O28:O29" si="44">M28+N28</f>
        <v>0</v>
      </c>
      <c r="P28" s="34"/>
      <c r="Q28" s="34"/>
      <c r="R28" s="34">
        <f t="shared" ref="R28:R29" si="45">P28+Q28</f>
        <v>0</v>
      </c>
    </row>
    <row r="29" spans="1:18" s="2" customFormat="1" ht="15" hidden="1" x14ac:dyDescent="0.2">
      <c r="A29" s="11"/>
      <c r="B29" s="8" t="s">
        <v>32</v>
      </c>
      <c r="C29" s="3" t="s">
        <v>21</v>
      </c>
      <c r="D29" s="34"/>
      <c r="E29" s="34"/>
      <c r="F29" s="34">
        <f>D29+E29</f>
        <v>0</v>
      </c>
      <c r="G29" s="34"/>
      <c r="H29" s="34"/>
      <c r="I29" s="34">
        <f t="shared" si="42"/>
        <v>0</v>
      </c>
      <c r="J29" s="34"/>
      <c r="K29" s="34"/>
      <c r="L29" s="34">
        <f t="shared" si="43"/>
        <v>0</v>
      </c>
      <c r="M29" s="34"/>
      <c r="N29" s="34"/>
      <c r="O29" s="34">
        <f t="shared" si="44"/>
        <v>0</v>
      </c>
      <c r="P29" s="34"/>
      <c r="Q29" s="34"/>
      <c r="R29" s="34">
        <f t="shared" si="45"/>
        <v>0</v>
      </c>
    </row>
    <row r="30" spans="1:18" s="24" customFormat="1" ht="14.25" hidden="1" x14ac:dyDescent="0.2">
      <c r="A30" s="10" t="s">
        <v>16</v>
      </c>
      <c r="B30" s="13" t="s">
        <v>37</v>
      </c>
      <c r="C30" s="23" t="s">
        <v>21</v>
      </c>
      <c r="D30" s="35">
        <f t="shared" ref="D30:F30" si="46">D31+D32</f>
        <v>0</v>
      </c>
      <c r="E30" s="35">
        <f t="shared" si="46"/>
        <v>0</v>
      </c>
      <c r="F30" s="35">
        <f t="shared" si="46"/>
        <v>0</v>
      </c>
      <c r="G30" s="35">
        <f t="shared" ref="G30:I30" si="47">G31+G32</f>
        <v>0</v>
      </c>
      <c r="H30" s="35">
        <f t="shared" si="47"/>
        <v>0</v>
      </c>
      <c r="I30" s="35">
        <f t="shared" si="47"/>
        <v>0</v>
      </c>
      <c r="J30" s="35">
        <f t="shared" ref="J30:R30" si="48">J31+J32</f>
        <v>0</v>
      </c>
      <c r="K30" s="35">
        <f t="shared" si="48"/>
        <v>0</v>
      </c>
      <c r="L30" s="35">
        <f t="shared" si="48"/>
        <v>0</v>
      </c>
      <c r="M30" s="35">
        <f t="shared" si="48"/>
        <v>0</v>
      </c>
      <c r="N30" s="35">
        <f t="shared" si="48"/>
        <v>0</v>
      </c>
      <c r="O30" s="35">
        <f t="shared" si="48"/>
        <v>0</v>
      </c>
      <c r="P30" s="35">
        <f t="shared" si="48"/>
        <v>0</v>
      </c>
      <c r="Q30" s="35">
        <f t="shared" si="48"/>
        <v>0</v>
      </c>
      <c r="R30" s="35">
        <f t="shared" si="48"/>
        <v>0</v>
      </c>
    </row>
    <row r="31" spans="1:18" s="2" customFormat="1" ht="15" hidden="1" x14ac:dyDescent="0.2">
      <c r="A31" s="11"/>
      <c r="B31" s="8" t="s">
        <v>31</v>
      </c>
      <c r="C31" s="3" t="s">
        <v>21</v>
      </c>
      <c r="D31" s="34"/>
      <c r="E31" s="34"/>
      <c r="F31" s="34">
        <f>D31+E31</f>
        <v>0</v>
      </c>
      <c r="G31" s="34"/>
      <c r="H31" s="34"/>
      <c r="I31" s="34">
        <f t="shared" ref="I31:I32" si="49">G31+H31</f>
        <v>0</v>
      </c>
      <c r="J31" s="34"/>
      <c r="K31" s="34"/>
      <c r="L31" s="34">
        <f t="shared" ref="L31:L32" si="50">J31+K31</f>
        <v>0</v>
      </c>
      <c r="M31" s="34"/>
      <c r="N31" s="34"/>
      <c r="O31" s="34">
        <f t="shared" ref="O31:O32" si="51">M31+N31</f>
        <v>0</v>
      </c>
      <c r="P31" s="34"/>
      <c r="Q31" s="34"/>
      <c r="R31" s="34">
        <f t="shared" ref="R31:R32" si="52">P31+Q31</f>
        <v>0</v>
      </c>
    </row>
    <row r="32" spans="1:18" s="2" customFormat="1" ht="15" hidden="1" x14ac:dyDescent="0.2">
      <c r="A32" s="11"/>
      <c r="B32" s="9" t="s">
        <v>39</v>
      </c>
      <c r="C32" s="3" t="s">
        <v>21</v>
      </c>
      <c r="D32" s="34"/>
      <c r="E32" s="34"/>
      <c r="F32" s="34">
        <f>D32+E32</f>
        <v>0</v>
      </c>
      <c r="G32" s="34"/>
      <c r="H32" s="34"/>
      <c r="I32" s="34">
        <f t="shared" si="49"/>
        <v>0</v>
      </c>
      <c r="J32" s="34"/>
      <c r="K32" s="34"/>
      <c r="L32" s="34">
        <f t="shared" si="50"/>
        <v>0</v>
      </c>
      <c r="M32" s="34"/>
      <c r="N32" s="34"/>
      <c r="O32" s="34">
        <f t="shared" si="51"/>
        <v>0</v>
      </c>
      <c r="P32" s="34"/>
      <c r="Q32" s="34"/>
      <c r="R32" s="34">
        <f t="shared" si="52"/>
        <v>0</v>
      </c>
    </row>
    <row r="33" spans="1:18" s="24" customFormat="1" ht="14.25" x14ac:dyDescent="0.2">
      <c r="A33" s="10" t="s">
        <v>46</v>
      </c>
      <c r="B33" s="13" t="s">
        <v>38</v>
      </c>
      <c r="C33" s="23" t="s">
        <v>21</v>
      </c>
      <c r="D33" s="35">
        <f t="shared" ref="D33:F33" si="53">D34+D35</f>
        <v>213475.3505</v>
      </c>
      <c r="E33" s="35">
        <f t="shared" si="53"/>
        <v>213475.3505</v>
      </c>
      <c r="F33" s="35">
        <f t="shared" si="53"/>
        <v>426950.701</v>
      </c>
      <c r="G33" s="35">
        <f t="shared" ref="G33:I33" si="54">G34+G35</f>
        <v>215370.5</v>
      </c>
      <c r="H33" s="35">
        <f t="shared" si="54"/>
        <v>215370.5</v>
      </c>
      <c r="I33" s="35">
        <f t="shared" si="54"/>
        <v>430741</v>
      </c>
      <c r="J33" s="35">
        <f t="shared" ref="J33:R33" si="55">J34+J35</f>
        <v>215370.5</v>
      </c>
      <c r="K33" s="35">
        <f t="shared" si="55"/>
        <v>215370.5</v>
      </c>
      <c r="L33" s="35">
        <f t="shared" si="55"/>
        <v>430741</v>
      </c>
      <c r="M33" s="35">
        <f t="shared" si="55"/>
        <v>228190.049</v>
      </c>
      <c r="N33" s="35">
        <f t="shared" si="55"/>
        <v>228190.05</v>
      </c>
      <c r="O33" s="35">
        <f t="shared" si="55"/>
        <v>456380.09899999999</v>
      </c>
      <c r="P33" s="35">
        <f t="shared" si="55"/>
        <v>90.743987115760731</v>
      </c>
      <c r="Q33" s="35">
        <f t="shared" si="55"/>
        <v>90.743987115760731</v>
      </c>
      <c r="R33" s="35">
        <f t="shared" si="55"/>
        <v>181.48797423152146</v>
      </c>
    </row>
    <row r="34" spans="1:18" s="2" customFormat="1" ht="15" x14ac:dyDescent="0.2">
      <c r="A34" s="11"/>
      <c r="B34" s="8" t="s">
        <v>31</v>
      </c>
      <c r="C34" s="3" t="s">
        <v>21</v>
      </c>
      <c r="D34" s="36">
        <v>213475.3505</v>
      </c>
      <c r="E34" s="36">
        <v>213475.3505</v>
      </c>
      <c r="F34" s="34">
        <f>D34+E34</f>
        <v>426950.701</v>
      </c>
      <c r="G34" s="36">
        <v>215370.5</v>
      </c>
      <c r="H34" s="36">
        <v>215370.5</v>
      </c>
      <c r="I34" s="34">
        <f t="shared" ref="I34:I35" si="56">G34+H34</f>
        <v>430741</v>
      </c>
      <c r="J34" s="36">
        <v>215370.5</v>
      </c>
      <c r="K34" s="36">
        <v>215370.5</v>
      </c>
      <c r="L34" s="34">
        <f t="shared" ref="L34:L35" si="57">J34+K34</f>
        <v>430741</v>
      </c>
      <c r="M34" s="36">
        <v>228190.049</v>
      </c>
      <c r="N34" s="36">
        <v>228190.05</v>
      </c>
      <c r="O34" s="34">
        <f t="shared" ref="O34:O35" si="58">M34+N34</f>
        <v>456380.09899999999</v>
      </c>
      <c r="P34" s="46">
        <v>90.743987115760731</v>
      </c>
      <c r="Q34" s="46">
        <f>P34</f>
        <v>90.743987115760731</v>
      </c>
      <c r="R34" s="34">
        <f t="shared" ref="R34:R35" si="59">P34+Q34</f>
        <v>181.48797423152146</v>
      </c>
    </row>
    <row r="35" spans="1:18" s="2" customFormat="1" ht="15" x14ac:dyDescent="0.2">
      <c r="A35" s="11"/>
      <c r="B35" s="8" t="s">
        <v>33</v>
      </c>
      <c r="C35" s="3" t="s">
        <v>21</v>
      </c>
      <c r="D35" s="36"/>
      <c r="E35" s="36"/>
      <c r="F35" s="34">
        <f>D35+E35</f>
        <v>0</v>
      </c>
      <c r="G35" s="36"/>
      <c r="H35" s="36"/>
      <c r="I35" s="34">
        <f t="shared" si="56"/>
        <v>0</v>
      </c>
      <c r="J35" s="36"/>
      <c r="K35" s="36"/>
      <c r="L35" s="34">
        <f t="shared" si="57"/>
        <v>0</v>
      </c>
      <c r="M35" s="36"/>
      <c r="N35" s="36"/>
      <c r="O35" s="34">
        <f t="shared" si="58"/>
        <v>0</v>
      </c>
      <c r="P35" s="36"/>
      <c r="Q35" s="36"/>
      <c r="R35" s="34">
        <f t="shared" si="59"/>
        <v>0</v>
      </c>
    </row>
    <row r="36" spans="1:18" s="2" customFormat="1" ht="18.75" customHeight="1" x14ac:dyDescent="0.2">
      <c r="A36" s="10" t="s">
        <v>48</v>
      </c>
      <c r="B36" s="6" t="s">
        <v>7</v>
      </c>
      <c r="C36" s="3" t="s">
        <v>21</v>
      </c>
      <c r="D36" s="37">
        <f>D37+D38</f>
        <v>0</v>
      </c>
      <c r="E36" s="37">
        <f>E37+E38</f>
        <v>0</v>
      </c>
      <c r="F36" s="37">
        <f>F37+F38</f>
        <v>0</v>
      </c>
      <c r="G36" s="37">
        <f t="shared" ref="G36:I36" si="60">G37+G38</f>
        <v>0</v>
      </c>
      <c r="H36" s="37">
        <f t="shared" si="60"/>
        <v>0</v>
      </c>
      <c r="I36" s="37">
        <f t="shared" si="60"/>
        <v>0</v>
      </c>
      <c r="J36" s="37">
        <f t="shared" ref="J36:R36" si="61">J37+J38</f>
        <v>0</v>
      </c>
      <c r="K36" s="37">
        <f t="shared" si="61"/>
        <v>0</v>
      </c>
      <c r="L36" s="37">
        <f t="shared" si="61"/>
        <v>0</v>
      </c>
      <c r="M36" s="37">
        <f t="shared" si="61"/>
        <v>0</v>
      </c>
      <c r="N36" s="37">
        <f t="shared" si="61"/>
        <v>0</v>
      </c>
      <c r="O36" s="37">
        <f t="shared" si="61"/>
        <v>0</v>
      </c>
      <c r="P36" s="37">
        <f t="shared" si="61"/>
        <v>0</v>
      </c>
      <c r="Q36" s="37">
        <f t="shared" si="61"/>
        <v>0</v>
      </c>
      <c r="R36" s="37">
        <f t="shared" si="61"/>
        <v>0</v>
      </c>
    </row>
    <row r="37" spans="1:18" s="2" customFormat="1" ht="30" x14ac:dyDescent="0.2">
      <c r="A37" s="11" t="s">
        <v>17</v>
      </c>
      <c r="B37" s="7" t="s">
        <v>58</v>
      </c>
      <c r="C37" s="3" t="s">
        <v>21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s="2" customFormat="1" ht="30" x14ac:dyDescent="0.2">
      <c r="A38" s="11" t="s">
        <v>47</v>
      </c>
      <c r="B38" s="7" t="s">
        <v>59</v>
      </c>
      <c r="C38" s="3" t="s">
        <v>21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s="2" customFormat="1" ht="42.75" x14ac:dyDescent="0.2">
      <c r="A39" s="10" t="s">
        <v>49</v>
      </c>
      <c r="B39" s="6" t="s">
        <v>60</v>
      </c>
      <c r="C39" s="3" t="s">
        <v>21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s="2" customFormat="1" ht="15" x14ac:dyDescent="0.2">
      <c r="A40" s="10" t="s">
        <v>50</v>
      </c>
      <c r="B40" s="6" t="s">
        <v>8</v>
      </c>
      <c r="C40" s="3" t="s">
        <v>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3" spans="1:18" x14ac:dyDescent="0.2">
      <c r="M43" s="40"/>
      <c r="N43" s="40"/>
      <c r="R43" s="39"/>
    </row>
    <row r="45" spans="1:18" x14ac:dyDescent="0.2">
      <c r="M45" s="42"/>
      <c r="N45" s="42"/>
      <c r="O45" s="42"/>
    </row>
    <row r="46" spans="1:18" x14ac:dyDescent="0.2">
      <c r="M46" s="40"/>
      <c r="N46" s="40"/>
      <c r="O46" s="40"/>
    </row>
    <row r="47" spans="1:18" x14ac:dyDescent="0.2">
      <c r="M47" s="45"/>
      <c r="N47" s="45"/>
    </row>
    <row r="50" spans="13:15" x14ac:dyDescent="0.2">
      <c r="M50" s="43"/>
      <c r="N50" s="43"/>
      <c r="O50" s="44"/>
    </row>
  </sheetData>
  <mergeCells count="11">
    <mergeCell ref="P4:R4"/>
    <mergeCell ref="C2:C5"/>
    <mergeCell ref="A1:L1"/>
    <mergeCell ref="D2:R2"/>
    <mergeCell ref="D3:R3"/>
    <mergeCell ref="B2:B5"/>
    <mergeCell ref="A2:A5"/>
    <mergeCell ref="D4:F4"/>
    <mergeCell ref="G4:I4"/>
    <mergeCell ref="J4:L4"/>
    <mergeCell ref="M4:O4"/>
  </mergeCells>
  <phoneticPr fontId="4" type="noConversion"/>
  <printOptions horizontalCentered="1"/>
  <pageMargins left="0.39370078740157483" right="0.39370078740157483" top="0.98425196850393704" bottom="0.39370078740157483" header="0.27559055118110237" footer="0.27559055118110237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18"/>
  <sheetViews>
    <sheetView topLeftCell="A10" zoomScale="85" zoomScaleNormal="85" workbookViewId="0">
      <selection activeCell="B27" sqref="B27"/>
    </sheetView>
  </sheetViews>
  <sheetFormatPr defaultRowHeight="15" x14ac:dyDescent="0.25"/>
  <cols>
    <col min="1" max="1" width="5.5703125" style="69" customWidth="1"/>
    <col min="2" max="2" width="41.5703125" style="69" customWidth="1"/>
    <col min="3" max="3" width="11.42578125" style="69" customWidth="1"/>
    <col min="4" max="5" width="13.42578125" style="69" customWidth="1"/>
    <col min="6" max="8" width="14.5703125" style="69" customWidth="1"/>
    <col min="9" max="231" width="9.140625" style="69"/>
    <col min="232" max="232" width="5.5703125" style="69" customWidth="1"/>
    <col min="233" max="233" width="45" style="69" customWidth="1"/>
    <col min="234" max="234" width="11.42578125" style="69" customWidth="1"/>
    <col min="235" max="239" width="13.42578125" style="69" customWidth="1"/>
    <col min="240" max="487" width="9.140625" style="69"/>
    <col min="488" max="488" width="5.5703125" style="69" customWidth="1"/>
    <col min="489" max="489" width="45" style="69" customWidth="1"/>
    <col min="490" max="490" width="11.42578125" style="69" customWidth="1"/>
    <col min="491" max="495" width="13.42578125" style="69" customWidth="1"/>
    <col min="496" max="743" width="9.140625" style="69"/>
    <col min="744" max="744" width="5.5703125" style="69" customWidth="1"/>
    <col min="745" max="745" width="45" style="69" customWidth="1"/>
    <col min="746" max="746" width="11.42578125" style="69" customWidth="1"/>
    <col min="747" max="751" width="13.42578125" style="69" customWidth="1"/>
    <col min="752" max="999" width="9.140625" style="69"/>
    <col min="1000" max="1000" width="5.5703125" style="69" customWidth="1"/>
    <col min="1001" max="1001" width="45" style="69" customWidth="1"/>
    <col min="1002" max="1002" width="11.42578125" style="69" customWidth="1"/>
    <col min="1003" max="1007" width="13.42578125" style="69" customWidth="1"/>
    <col min="1008" max="1255" width="9.140625" style="69"/>
    <col min="1256" max="1256" width="5.5703125" style="69" customWidth="1"/>
    <col min="1257" max="1257" width="45" style="69" customWidth="1"/>
    <col min="1258" max="1258" width="11.42578125" style="69" customWidth="1"/>
    <col min="1259" max="1263" width="13.42578125" style="69" customWidth="1"/>
    <col min="1264" max="1511" width="9.140625" style="69"/>
    <col min="1512" max="1512" width="5.5703125" style="69" customWidth="1"/>
    <col min="1513" max="1513" width="45" style="69" customWidth="1"/>
    <col min="1514" max="1514" width="11.42578125" style="69" customWidth="1"/>
    <col min="1515" max="1519" width="13.42578125" style="69" customWidth="1"/>
    <col min="1520" max="1767" width="9.140625" style="69"/>
    <col min="1768" max="1768" width="5.5703125" style="69" customWidth="1"/>
    <col min="1769" max="1769" width="45" style="69" customWidth="1"/>
    <col min="1770" max="1770" width="11.42578125" style="69" customWidth="1"/>
    <col min="1771" max="1775" width="13.42578125" style="69" customWidth="1"/>
    <col min="1776" max="2023" width="9.140625" style="69"/>
    <col min="2024" max="2024" width="5.5703125" style="69" customWidth="1"/>
    <col min="2025" max="2025" width="45" style="69" customWidth="1"/>
    <col min="2026" max="2026" width="11.42578125" style="69" customWidth="1"/>
    <col min="2027" max="2031" width="13.42578125" style="69" customWidth="1"/>
    <col min="2032" max="2279" width="9.140625" style="69"/>
    <col min="2280" max="2280" width="5.5703125" style="69" customWidth="1"/>
    <col min="2281" max="2281" width="45" style="69" customWidth="1"/>
    <col min="2282" max="2282" width="11.42578125" style="69" customWidth="1"/>
    <col min="2283" max="2287" width="13.42578125" style="69" customWidth="1"/>
    <col min="2288" max="2535" width="9.140625" style="69"/>
    <col min="2536" max="2536" width="5.5703125" style="69" customWidth="1"/>
    <col min="2537" max="2537" width="45" style="69" customWidth="1"/>
    <col min="2538" max="2538" width="11.42578125" style="69" customWidth="1"/>
    <col min="2539" max="2543" width="13.42578125" style="69" customWidth="1"/>
    <col min="2544" max="2791" width="9.140625" style="69"/>
    <col min="2792" max="2792" width="5.5703125" style="69" customWidth="1"/>
    <col min="2793" max="2793" width="45" style="69" customWidth="1"/>
    <col min="2794" max="2794" width="11.42578125" style="69" customWidth="1"/>
    <col min="2795" max="2799" width="13.42578125" style="69" customWidth="1"/>
    <col min="2800" max="3047" width="9.140625" style="69"/>
    <col min="3048" max="3048" width="5.5703125" style="69" customWidth="1"/>
    <col min="3049" max="3049" width="45" style="69" customWidth="1"/>
    <col min="3050" max="3050" width="11.42578125" style="69" customWidth="1"/>
    <col min="3051" max="3055" width="13.42578125" style="69" customWidth="1"/>
    <col min="3056" max="3303" width="9.140625" style="69"/>
    <col min="3304" max="3304" width="5.5703125" style="69" customWidth="1"/>
    <col min="3305" max="3305" width="45" style="69" customWidth="1"/>
    <col min="3306" max="3306" width="11.42578125" style="69" customWidth="1"/>
    <col min="3307" max="3311" width="13.42578125" style="69" customWidth="1"/>
    <col min="3312" max="3559" width="9.140625" style="69"/>
    <col min="3560" max="3560" width="5.5703125" style="69" customWidth="1"/>
    <col min="3561" max="3561" width="45" style="69" customWidth="1"/>
    <col min="3562" max="3562" width="11.42578125" style="69" customWidth="1"/>
    <col min="3563" max="3567" width="13.42578125" style="69" customWidth="1"/>
    <col min="3568" max="3815" width="9.140625" style="69"/>
    <col min="3816" max="3816" width="5.5703125" style="69" customWidth="1"/>
    <col min="3817" max="3817" width="45" style="69" customWidth="1"/>
    <col min="3818" max="3818" width="11.42578125" style="69" customWidth="1"/>
    <col min="3819" max="3823" width="13.42578125" style="69" customWidth="1"/>
    <col min="3824" max="4071" width="9.140625" style="69"/>
    <col min="4072" max="4072" width="5.5703125" style="69" customWidth="1"/>
    <col min="4073" max="4073" width="45" style="69" customWidth="1"/>
    <col min="4074" max="4074" width="11.42578125" style="69" customWidth="1"/>
    <col min="4075" max="4079" width="13.42578125" style="69" customWidth="1"/>
    <col min="4080" max="4327" width="9.140625" style="69"/>
    <col min="4328" max="4328" width="5.5703125" style="69" customWidth="1"/>
    <col min="4329" max="4329" width="45" style="69" customWidth="1"/>
    <col min="4330" max="4330" width="11.42578125" style="69" customWidth="1"/>
    <col min="4331" max="4335" width="13.42578125" style="69" customWidth="1"/>
    <col min="4336" max="4583" width="9.140625" style="69"/>
    <col min="4584" max="4584" width="5.5703125" style="69" customWidth="1"/>
    <col min="4585" max="4585" width="45" style="69" customWidth="1"/>
    <col min="4586" max="4586" width="11.42578125" style="69" customWidth="1"/>
    <col min="4587" max="4591" width="13.42578125" style="69" customWidth="1"/>
    <col min="4592" max="4839" width="9.140625" style="69"/>
    <col min="4840" max="4840" width="5.5703125" style="69" customWidth="1"/>
    <col min="4841" max="4841" width="45" style="69" customWidth="1"/>
    <col min="4842" max="4842" width="11.42578125" style="69" customWidth="1"/>
    <col min="4843" max="4847" width="13.42578125" style="69" customWidth="1"/>
    <col min="4848" max="5095" width="9.140625" style="69"/>
    <col min="5096" max="5096" width="5.5703125" style="69" customWidth="1"/>
    <col min="5097" max="5097" width="45" style="69" customWidth="1"/>
    <col min="5098" max="5098" width="11.42578125" style="69" customWidth="1"/>
    <col min="5099" max="5103" width="13.42578125" style="69" customWidth="1"/>
    <col min="5104" max="5351" width="9.140625" style="69"/>
    <col min="5352" max="5352" width="5.5703125" style="69" customWidth="1"/>
    <col min="5353" max="5353" width="45" style="69" customWidth="1"/>
    <col min="5354" max="5354" width="11.42578125" style="69" customWidth="1"/>
    <col min="5355" max="5359" width="13.42578125" style="69" customWidth="1"/>
    <col min="5360" max="5607" width="9.140625" style="69"/>
    <col min="5608" max="5608" width="5.5703125" style="69" customWidth="1"/>
    <col min="5609" max="5609" width="45" style="69" customWidth="1"/>
    <col min="5610" max="5610" width="11.42578125" style="69" customWidth="1"/>
    <col min="5611" max="5615" width="13.42578125" style="69" customWidth="1"/>
    <col min="5616" max="5863" width="9.140625" style="69"/>
    <col min="5864" max="5864" width="5.5703125" style="69" customWidth="1"/>
    <col min="5865" max="5865" width="45" style="69" customWidth="1"/>
    <col min="5866" max="5866" width="11.42578125" style="69" customWidth="1"/>
    <col min="5867" max="5871" width="13.42578125" style="69" customWidth="1"/>
    <col min="5872" max="6119" width="9.140625" style="69"/>
    <col min="6120" max="6120" width="5.5703125" style="69" customWidth="1"/>
    <col min="6121" max="6121" width="45" style="69" customWidth="1"/>
    <col min="6122" max="6122" width="11.42578125" style="69" customWidth="1"/>
    <col min="6123" max="6127" width="13.42578125" style="69" customWidth="1"/>
    <col min="6128" max="6375" width="9.140625" style="69"/>
    <col min="6376" max="6376" width="5.5703125" style="69" customWidth="1"/>
    <col min="6377" max="6377" width="45" style="69" customWidth="1"/>
    <col min="6378" max="6378" width="11.42578125" style="69" customWidth="1"/>
    <col min="6379" max="6383" width="13.42578125" style="69" customWidth="1"/>
    <col min="6384" max="6631" width="9.140625" style="69"/>
    <col min="6632" max="6632" width="5.5703125" style="69" customWidth="1"/>
    <col min="6633" max="6633" width="45" style="69" customWidth="1"/>
    <col min="6634" max="6634" width="11.42578125" style="69" customWidth="1"/>
    <col min="6635" max="6639" width="13.42578125" style="69" customWidth="1"/>
    <col min="6640" max="6887" width="9.140625" style="69"/>
    <col min="6888" max="6888" width="5.5703125" style="69" customWidth="1"/>
    <col min="6889" max="6889" width="45" style="69" customWidth="1"/>
    <col min="6890" max="6890" width="11.42578125" style="69" customWidth="1"/>
    <col min="6891" max="6895" width="13.42578125" style="69" customWidth="1"/>
    <col min="6896" max="7143" width="9.140625" style="69"/>
    <col min="7144" max="7144" width="5.5703125" style="69" customWidth="1"/>
    <col min="7145" max="7145" width="45" style="69" customWidth="1"/>
    <col min="7146" max="7146" width="11.42578125" style="69" customWidth="1"/>
    <col min="7147" max="7151" width="13.42578125" style="69" customWidth="1"/>
    <col min="7152" max="7399" width="9.140625" style="69"/>
    <col min="7400" max="7400" width="5.5703125" style="69" customWidth="1"/>
    <col min="7401" max="7401" width="45" style="69" customWidth="1"/>
    <col min="7402" max="7402" width="11.42578125" style="69" customWidth="1"/>
    <col min="7403" max="7407" width="13.42578125" style="69" customWidth="1"/>
    <col min="7408" max="7655" width="9.140625" style="69"/>
    <col min="7656" max="7656" width="5.5703125" style="69" customWidth="1"/>
    <col min="7657" max="7657" width="45" style="69" customWidth="1"/>
    <col min="7658" max="7658" width="11.42578125" style="69" customWidth="1"/>
    <col min="7659" max="7663" width="13.42578125" style="69" customWidth="1"/>
    <col min="7664" max="7911" width="9.140625" style="69"/>
    <col min="7912" max="7912" width="5.5703125" style="69" customWidth="1"/>
    <col min="7913" max="7913" width="45" style="69" customWidth="1"/>
    <col min="7914" max="7914" width="11.42578125" style="69" customWidth="1"/>
    <col min="7915" max="7919" width="13.42578125" style="69" customWidth="1"/>
    <col min="7920" max="8167" width="9.140625" style="69"/>
    <col min="8168" max="8168" width="5.5703125" style="69" customWidth="1"/>
    <col min="8169" max="8169" width="45" style="69" customWidth="1"/>
    <col min="8170" max="8170" width="11.42578125" style="69" customWidth="1"/>
    <col min="8171" max="8175" width="13.42578125" style="69" customWidth="1"/>
    <col min="8176" max="8423" width="9.140625" style="69"/>
    <col min="8424" max="8424" width="5.5703125" style="69" customWidth="1"/>
    <col min="8425" max="8425" width="45" style="69" customWidth="1"/>
    <col min="8426" max="8426" width="11.42578125" style="69" customWidth="1"/>
    <col min="8427" max="8431" width="13.42578125" style="69" customWidth="1"/>
    <col min="8432" max="8679" width="9.140625" style="69"/>
    <col min="8680" max="8680" width="5.5703125" style="69" customWidth="1"/>
    <col min="8681" max="8681" width="45" style="69" customWidth="1"/>
    <col min="8682" max="8682" width="11.42578125" style="69" customWidth="1"/>
    <col min="8683" max="8687" width="13.42578125" style="69" customWidth="1"/>
    <col min="8688" max="8935" width="9.140625" style="69"/>
    <col min="8936" max="8936" width="5.5703125" style="69" customWidth="1"/>
    <col min="8937" max="8937" width="45" style="69" customWidth="1"/>
    <col min="8938" max="8938" width="11.42578125" style="69" customWidth="1"/>
    <col min="8939" max="8943" width="13.42578125" style="69" customWidth="1"/>
    <col min="8944" max="9191" width="9.140625" style="69"/>
    <col min="9192" max="9192" width="5.5703125" style="69" customWidth="1"/>
    <col min="9193" max="9193" width="45" style="69" customWidth="1"/>
    <col min="9194" max="9194" width="11.42578125" style="69" customWidth="1"/>
    <col min="9195" max="9199" width="13.42578125" style="69" customWidth="1"/>
    <col min="9200" max="9447" width="9.140625" style="69"/>
    <col min="9448" max="9448" width="5.5703125" style="69" customWidth="1"/>
    <col min="9449" max="9449" width="45" style="69" customWidth="1"/>
    <col min="9450" max="9450" width="11.42578125" style="69" customWidth="1"/>
    <col min="9451" max="9455" width="13.42578125" style="69" customWidth="1"/>
    <col min="9456" max="9703" width="9.140625" style="69"/>
    <col min="9704" max="9704" width="5.5703125" style="69" customWidth="1"/>
    <col min="9705" max="9705" width="45" style="69" customWidth="1"/>
    <col min="9706" max="9706" width="11.42578125" style="69" customWidth="1"/>
    <col min="9707" max="9711" width="13.42578125" style="69" customWidth="1"/>
    <col min="9712" max="9959" width="9.140625" style="69"/>
    <col min="9960" max="9960" width="5.5703125" style="69" customWidth="1"/>
    <col min="9961" max="9961" width="45" style="69" customWidth="1"/>
    <col min="9962" max="9962" width="11.42578125" style="69" customWidth="1"/>
    <col min="9963" max="9967" width="13.42578125" style="69" customWidth="1"/>
    <col min="9968" max="10215" width="9.140625" style="69"/>
    <col min="10216" max="10216" width="5.5703125" style="69" customWidth="1"/>
    <col min="10217" max="10217" width="45" style="69" customWidth="1"/>
    <col min="10218" max="10218" width="11.42578125" style="69" customWidth="1"/>
    <col min="10219" max="10223" width="13.42578125" style="69" customWidth="1"/>
    <col min="10224" max="10471" width="9.140625" style="69"/>
    <col min="10472" max="10472" width="5.5703125" style="69" customWidth="1"/>
    <col min="10473" max="10473" width="45" style="69" customWidth="1"/>
    <col min="10474" max="10474" width="11.42578125" style="69" customWidth="1"/>
    <col min="10475" max="10479" width="13.42578125" style="69" customWidth="1"/>
    <col min="10480" max="10727" width="9.140625" style="69"/>
    <col min="10728" max="10728" width="5.5703125" style="69" customWidth="1"/>
    <col min="10729" max="10729" width="45" style="69" customWidth="1"/>
    <col min="10730" max="10730" width="11.42578125" style="69" customWidth="1"/>
    <col min="10731" max="10735" width="13.42578125" style="69" customWidth="1"/>
    <col min="10736" max="10983" width="9.140625" style="69"/>
    <col min="10984" max="10984" width="5.5703125" style="69" customWidth="1"/>
    <col min="10985" max="10985" width="45" style="69" customWidth="1"/>
    <col min="10986" max="10986" width="11.42578125" style="69" customWidth="1"/>
    <col min="10987" max="10991" width="13.42578125" style="69" customWidth="1"/>
    <col min="10992" max="11239" width="9.140625" style="69"/>
    <col min="11240" max="11240" width="5.5703125" style="69" customWidth="1"/>
    <col min="11241" max="11241" width="45" style="69" customWidth="1"/>
    <col min="11242" max="11242" width="11.42578125" style="69" customWidth="1"/>
    <col min="11243" max="11247" width="13.42578125" style="69" customWidth="1"/>
    <col min="11248" max="11495" width="9.140625" style="69"/>
    <col min="11496" max="11496" width="5.5703125" style="69" customWidth="1"/>
    <col min="11497" max="11497" width="45" style="69" customWidth="1"/>
    <col min="11498" max="11498" width="11.42578125" style="69" customWidth="1"/>
    <col min="11499" max="11503" width="13.42578125" style="69" customWidth="1"/>
    <col min="11504" max="11751" width="9.140625" style="69"/>
    <col min="11752" max="11752" width="5.5703125" style="69" customWidth="1"/>
    <col min="11753" max="11753" width="45" style="69" customWidth="1"/>
    <col min="11754" max="11754" width="11.42578125" style="69" customWidth="1"/>
    <col min="11755" max="11759" width="13.42578125" style="69" customWidth="1"/>
    <col min="11760" max="12007" width="9.140625" style="69"/>
    <col min="12008" max="12008" width="5.5703125" style="69" customWidth="1"/>
    <col min="12009" max="12009" width="45" style="69" customWidth="1"/>
    <col min="12010" max="12010" width="11.42578125" style="69" customWidth="1"/>
    <col min="12011" max="12015" width="13.42578125" style="69" customWidth="1"/>
    <col min="12016" max="12263" width="9.140625" style="69"/>
    <col min="12264" max="12264" width="5.5703125" style="69" customWidth="1"/>
    <col min="12265" max="12265" width="45" style="69" customWidth="1"/>
    <col min="12266" max="12266" width="11.42578125" style="69" customWidth="1"/>
    <col min="12267" max="12271" width="13.42578125" style="69" customWidth="1"/>
    <col min="12272" max="12519" width="9.140625" style="69"/>
    <col min="12520" max="12520" width="5.5703125" style="69" customWidth="1"/>
    <col min="12521" max="12521" width="45" style="69" customWidth="1"/>
    <col min="12522" max="12522" width="11.42578125" style="69" customWidth="1"/>
    <col min="12523" max="12527" width="13.42578125" style="69" customWidth="1"/>
    <col min="12528" max="12775" width="9.140625" style="69"/>
    <col min="12776" max="12776" width="5.5703125" style="69" customWidth="1"/>
    <col min="12777" max="12777" width="45" style="69" customWidth="1"/>
    <col min="12778" max="12778" width="11.42578125" style="69" customWidth="1"/>
    <col min="12779" max="12783" width="13.42578125" style="69" customWidth="1"/>
    <col min="12784" max="13031" width="9.140625" style="69"/>
    <col min="13032" max="13032" width="5.5703125" style="69" customWidth="1"/>
    <col min="13033" max="13033" width="45" style="69" customWidth="1"/>
    <col min="13034" max="13034" width="11.42578125" style="69" customWidth="1"/>
    <col min="13035" max="13039" width="13.42578125" style="69" customWidth="1"/>
    <col min="13040" max="13287" width="9.140625" style="69"/>
    <col min="13288" max="13288" width="5.5703125" style="69" customWidth="1"/>
    <col min="13289" max="13289" width="45" style="69" customWidth="1"/>
    <col min="13290" max="13290" width="11.42578125" style="69" customWidth="1"/>
    <col min="13291" max="13295" width="13.42578125" style="69" customWidth="1"/>
    <col min="13296" max="13543" width="9.140625" style="69"/>
    <col min="13544" max="13544" width="5.5703125" style="69" customWidth="1"/>
    <col min="13545" max="13545" width="45" style="69" customWidth="1"/>
    <col min="13546" max="13546" width="11.42578125" style="69" customWidth="1"/>
    <col min="13547" max="13551" width="13.42578125" style="69" customWidth="1"/>
    <col min="13552" max="13799" width="9.140625" style="69"/>
    <col min="13800" max="13800" width="5.5703125" style="69" customWidth="1"/>
    <col min="13801" max="13801" width="45" style="69" customWidth="1"/>
    <col min="13802" max="13802" width="11.42578125" style="69" customWidth="1"/>
    <col min="13803" max="13807" width="13.42578125" style="69" customWidth="1"/>
    <col min="13808" max="14055" width="9.140625" style="69"/>
    <col min="14056" max="14056" width="5.5703125" style="69" customWidth="1"/>
    <col min="14057" max="14057" width="45" style="69" customWidth="1"/>
    <col min="14058" max="14058" width="11.42578125" style="69" customWidth="1"/>
    <col min="14059" max="14063" width="13.42578125" style="69" customWidth="1"/>
    <col min="14064" max="14311" width="9.140625" style="69"/>
    <col min="14312" max="14312" width="5.5703125" style="69" customWidth="1"/>
    <col min="14313" max="14313" width="45" style="69" customWidth="1"/>
    <col min="14314" max="14314" width="11.42578125" style="69" customWidth="1"/>
    <col min="14315" max="14319" width="13.42578125" style="69" customWidth="1"/>
    <col min="14320" max="14567" width="9.140625" style="69"/>
    <col min="14568" max="14568" width="5.5703125" style="69" customWidth="1"/>
    <col min="14569" max="14569" width="45" style="69" customWidth="1"/>
    <col min="14570" max="14570" width="11.42578125" style="69" customWidth="1"/>
    <col min="14571" max="14575" width="13.42578125" style="69" customWidth="1"/>
    <col min="14576" max="14823" width="9.140625" style="69"/>
    <col min="14824" max="14824" width="5.5703125" style="69" customWidth="1"/>
    <col min="14825" max="14825" width="45" style="69" customWidth="1"/>
    <col min="14826" max="14826" width="11.42578125" style="69" customWidth="1"/>
    <col min="14827" max="14831" width="13.42578125" style="69" customWidth="1"/>
    <col min="14832" max="15079" width="9.140625" style="69"/>
    <col min="15080" max="15080" width="5.5703125" style="69" customWidth="1"/>
    <col min="15081" max="15081" width="45" style="69" customWidth="1"/>
    <col min="15082" max="15082" width="11.42578125" style="69" customWidth="1"/>
    <col min="15083" max="15087" width="13.42578125" style="69" customWidth="1"/>
    <col min="15088" max="15335" width="9.140625" style="69"/>
    <col min="15336" max="15336" width="5.5703125" style="69" customWidth="1"/>
    <col min="15337" max="15337" width="45" style="69" customWidth="1"/>
    <col min="15338" max="15338" width="11.42578125" style="69" customWidth="1"/>
    <col min="15339" max="15343" width="13.42578125" style="69" customWidth="1"/>
    <col min="15344" max="15591" width="9.140625" style="69"/>
    <col min="15592" max="15592" width="5.5703125" style="69" customWidth="1"/>
    <col min="15593" max="15593" width="45" style="69" customWidth="1"/>
    <col min="15594" max="15594" width="11.42578125" style="69" customWidth="1"/>
    <col min="15595" max="15599" width="13.42578125" style="69" customWidth="1"/>
    <col min="15600" max="15847" width="9.140625" style="69"/>
    <col min="15848" max="15848" width="5.5703125" style="69" customWidth="1"/>
    <col min="15849" max="15849" width="45" style="69" customWidth="1"/>
    <col min="15850" max="15850" width="11.42578125" style="69" customWidth="1"/>
    <col min="15851" max="15855" width="13.42578125" style="69" customWidth="1"/>
    <col min="15856" max="16103" width="9.140625" style="69"/>
    <col min="16104" max="16104" width="5.5703125" style="69" customWidth="1"/>
    <col min="16105" max="16105" width="45" style="69" customWidth="1"/>
    <col min="16106" max="16106" width="11.42578125" style="69" customWidth="1"/>
    <col min="16107" max="16111" width="13.42578125" style="69" customWidth="1"/>
    <col min="16112" max="16384" width="9.140625" style="69"/>
  </cols>
  <sheetData>
    <row r="1" spans="1:12" ht="15.75" x14ac:dyDescent="0.25">
      <c r="A1" s="68" t="s">
        <v>89</v>
      </c>
      <c r="B1" s="68"/>
      <c r="C1" s="68"/>
      <c r="D1" s="68"/>
      <c r="E1" s="68"/>
      <c r="F1" s="68"/>
      <c r="G1" s="68"/>
      <c r="H1" s="68"/>
    </row>
    <row r="2" spans="1:12" ht="15.75" x14ac:dyDescent="0.25">
      <c r="A2" s="70" t="s">
        <v>68</v>
      </c>
      <c r="B2" s="70" t="s">
        <v>90</v>
      </c>
      <c r="C2" s="70" t="s">
        <v>1</v>
      </c>
      <c r="D2" s="71" t="s">
        <v>69</v>
      </c>
      <c r="E2" s="72"/>
      <c r="F2" s="72"/>
      <c r="G2" s="72"/>
      <c r="H2" s="73"/>
    </row>
    <row r="3" spans="1:12" ht="15.75" x14ac:dyDescent="0.25">
      <c r="A3" s="70"/>
      <c r="B3" s="70"/>
      <c r="C3" s="70"/>
      <c r="D3" s="29" t="s">
        <v>61</v>
      </c>
      <c r="E3" s="29" t="s">
        <v>62</v>
      </c>
      <c r="F3" s="29" t="s">
        <v>63</v>
      </c>
      <c r="G3" s="29" t="s">
        <v>64</v>
      </c>
      <c r="H3" s="29" t="s">
        <v>65</v>
      </c>
    </row>
    <row r="4" spans="1:12" ht="15.75" x14ac:dyDescent="0.25">
      <c r="A4" s="74">
        <v>1</v>
      </c>
      <c r="B4" s="74">
        <f t="shared" ref="B4:H4" si="0">A4+1</f>
        <v>2</v>
      </c>
      <c r="C4" s="74">
        <f t="shared" si="0"/>
        <v>3</v>
      </c>
      <c r="D4" s="74">
        <f t="shared" si="0"/>
        <v>4</v>
      </c>
      <c r="E4" s="74">
        <f t="shared" si="0"/>
        <v>5</v>
      </c>
      <c r="F4" s="74">
        <f t="shared" si="0"/>
        <v>6</v>
      </c>
      <c r="G4" s="74">
        <f t="shared" si="0"/>
        <v>7</v>
      </c>
      <c r="H4" s="74">
        <f t="shared" si="0"/>
        <v>8</v>
      </c>
    </row>
    <row r="5" spans="1:12" ht="15.75" x14ac:dyDescent="0.25">
      <c r="A5" s="30" t="s">
        <v>91</v>
      </c>
      <c r="B5" s="75" t="s">
        <v>92</v>
      </c>
      <c r="C5" s="76" t="s">
        <v>93</v>
      </c>
      <c r="D5" s="41">
        <v>52789.710626773543</v>
      </c>
      <c r="E5" s="41">
        <v>51366.863930853055</v>
      </c>
      <c r="F5" s="41">
        <v>62606.072390317488</v>
      </c>
      <c r="G5" s="41">
        <v>70918.058984175281</v>
      </c>
      <c r="H5" s="41">
        <v>69447.630741659726</v>
      </c>
    </row>
    <row r="7" spans="1:12" ht="35.25" customHeight="1" x14ac:dyDescent="0.25">
      <c r="A7" s="77" t="s">
        <v>94</v>
      </c>
      <c r="B7" s="77"/>
      <c r="C7" s="77"/>
      <c r="D7" s="77"/>
      <c r="E7" s="77"/>
      <c r="F7" s="77"/>
      <c r="G7" s="77"/>
      <c r="H7" s="77"/>
    </row>
    <row r="8" spans="1:12" ht="15.75" x14ac:dyDescent="0.25">
      <c r="A8" s="78" t="s">
        <v>68</v>
      </c>
      <c r="B8" s="78" t="s">
        <v>54</v>
      </c>
      <c r="C8" s="79" t="s">
        <v>1</v>
      </c>
      <c r="D8" s="80" t="s">
        <v>70</v>
      </c>
      <c r="E8" s="81"/>
      <c r="F8" s="81"/>
      <c r="G8" s="81"/>
      <c r="H8" s="82"/>
    </row>
    <row r="9" spans="1:12" ht="15.75" x14ac:dyDescent="0.25">
      <c r="A9" s="78"/>
      <c r="B9" s="78"/>
      <c r="C9" s="83"/>
      <c r="D9" s="29" t="s">
        <v>61</v>
      </c>
      <c r="E9" s="29" t="s">
        <v>62</v>
      </c>
      <c r="F9" s="29" t="s">
        <v>63</v>
      </c>
      <c r="G9" s="29" t="s">
        <v>64</v>
      </c>
      <c r="H9" s="29" t="s">
        <v>65</v>
      </c>
    </row>
    <row r="10" spans="1:12" ht="15.75" x14ac:dyDescent="0.25">
      <c r="A10" s="84">
        <v>1</v>
      </c>
      <c r="B10" s="85">
        <f t="shared" ref="B10:H10" si="1">A10+1</f>
        <v>2</v>
      </c>
      <c r="C10" s="85">
        <f t="shared" si="1"/>
        <v>3</v>
      </c>
      <c r="D10" s="85">
        <f t="shared" si="1"/>
        <v>4</v>
      </c>
      <c r="E10" s="85">
        <f t="shared" si="1"/>
        <v>5</v>
      </c>
      <c r="F10" s="85">
        <f t="shared" si="1"/>
        <v>6</v>
      </c>
      <c r="G10" s="85">
        <f t="shared" si="1"/>
        <v>7</v>
      </c>
      <c r="H10" s="85">
        <f t="shared" si="1"/>
        <v>8</v>
      </c>
    </row>
    <row r="11" spans="1:12" ht="15.75" customHeight="1" x14ac:dyDescent="0.25">
      <c r="A11" s="86" t="s">
        <v>71</v>
      </c>
      <c r="B11" s="87" t="s">
        <v>74</v>
      </c>
      <c r="C11" s="88"/>
      <c r="D11" s="88"/>
      <c r="E11" s="88"/>
      <c r="F11" s="88"/>
      <c r="G11" s="88"/>
      <c r="H11" s="89"/>
    </row>
    <row r="12" spans="1:12" ht="47.25" x14ac:dyDescent="0.25">
      <c r="A12" s="90">
        <v>1</v>
      </c>
      <c r="B12" s="91" t="s">
        <v>75</v>
      </c>
      <c r="C12" s="92" t="s">
        <v>76</v>
      </c>
      <c r="D12" s="92">
        <f>D13/D14</f>
        <v>0</v>
      </c>
      <c r="E12" s="92">
        <f>E13/E14</f>
        <v>0</v>
      </c>
      <c r="F12" s="92">
        <f>F13/F14</f>
        <v>0</v>
      </c>
      <c r="G12" s="92">
        <f>G13/G14</f>
        <v>0</v>
      </c>
      <c r="H12" s="92">
        <f>H13/H14</f>
        <v>0</v>
      </c>
    </row>
    <row r="13" spans="1:12" ht="302.25" customHeight="1" x14ac:dyDescent="0.25">
      <c r="A13" s="93" t="s">
        <v>11</v>
      </c>
      <c r="B13" s="94" t="s">
        <v>77</v>
      </c>
      <c r="C13" s="95" t="s">
        <v>73</v>
      </c>
      <c r="D13" s="95">
        <v>0</v>
      </c>
      <c r="E13" s="95">
        <v>0</v>
      </c>
      <c r="F13" s="96">
        <v>0</v>
      </c>
      <c r="G13" s="95">
        <v>0</v>
      </c>
      <c r="H13" s="96">
        <v>0</v>
      </c>
    </row>
    <row r="14" spans="1:12" ht="15.75" x14ac:dyDescent="0.25">
      <c r="A14" s="97" t="s">
        <v>12</v>
      </c>
      <c r="B14" s="98" t="s">
        <v>78</v>
      </c>
      <c r="C14" s="99" t="s">
        <v>79</v>
      </c>
      <c r="D14" s="100">
        <v>13.31</v>
      </c>
      <c r="E14" s="100">
        <v>13.31</v>
      </c>
      <c r="F14" s="100">
        <v>13.31</v>
      </c>
      <c r="G14" s="100">
        <v>13.31</v>
      </c>
      <c r="H14" s="100">
        <v>13.31</v>
      </c>
    </row>
    <row r="15" spans="1:12" s="101" customFormat="1" ht="15.75" customHeight="1" x14ac:dyDescent="0.2">
      <c r="A15" s="86" t="s">
        <v>95</v>
      </c>
      <c r="B15" s="87" t="s">
        <v>96</v>
      </c>
      <c r="C15" s="88"/>
      <c r="D15" s="88"/>
      <c r="E15" s="88"/>
      <c r="F15" s="88"/>
      <c r="G15" s="88"/>
      <c r="H15" s="89"/>
    </row>
    <row r="16" spans="1:12" s="101" customFormat="1" ht="63" x14ac:dyDescent="0.2">
      <c r="A16" s="102" t="s">
        <v>72</v>
      </c>
      <c r="B16" s="103" t="s">
        <v>97</v>
      </c>
      <c r="C16" s="90" t="s">
        <v>9</v>
      </c>
      <c r="D16" s="104">
        <f t="shared" ref="D16:H16" si="2">D18/D17*100</f>
        <v>1.0101009296621344</v>
      </c>
      <c r="E16" s="105">
        <f t="shared" si="2"/>
        <v>1.0101009296621344</v>
      </c>
      <c r="F16" s="105">
        <f t="shared" si="2"/>
        <v>1.0101009296621344</v>
      </c>
      <c r="G16" s="105">
        <f t="shared" si="2"/>
        <v>1.0100953153086547</v>
      </c>
      <c r="H16" s="106">
        <f t="shared" si="2"/>
        <v>1.0101009677754398</v>
      </c>
      <c r="J16" s="31"/>
      <c r="K16" s="32"/>
      <c r="L16" s="32"/>
    </row>
    <row r="17" spans="1:12" s="101" customFormat="1" ht="31.5" x14ac:dyDescent="0.2">
      <c r="A17" s="107" t="s">
        <v>11</v>
      </c>
      <c r="B17" s="108" t="s">
        <v>98</v>
      </c>
      <c r="C17" s="109" t="s">
        <v>99</v>
      </c>
      <c r="D17" s="110">
        <v>426.95070099999998</v>
      </c>
      <c r="E17" s="111">
        <v>426.95070099999998</v>
      </c>
      <c r="F17" s="111">
        <v>430.74099999999999</v>
      </c>
      <c r="G17" s="111">
        <f>'Раздел 2'!O16/1000</f>
        <v>456.38009899999997</v>
      </c>
      <c r="H17" s="112">
        <f>'Раздел 2'!R16/1000</f>
        <v>477.30060200000003</v>
      </c>
      <c r="J17" s="31"/>
      <c r="K17" s="32"/>
      <c r="L17" s="32"/>
    </row>
    <row r="18" spans="1:12" s="101" customFormat="1" ht="47.25" x14ac:dyDescent="0.2">
      <c r="A18" s="97" t="s">
        <v>12</v>
      </c>
      <c r="B18" s="113" t="s">
        <v>100</v>
      </c>
      <c r="C18" s="84" t="s">
        <v>99</v>
      </c>
      <c r="D18" s="114">
        <v>4.3126329999999999</v>
      </c>
      <c r="E18" s="115">
        <v>4.3126329999999999</v>
      </c>
      <c r="F18" s="115">
        <v>4.3509188454359746</v>
      </c>
      <c r="G18" s="115">
        <f>'Раздел 2'!O14/1000</f>
        <v>4.6098739999999996</v>
      </c>
      <c r="H18" s="116">
        <f>'Раздел 2'!R14/1000</f>
        <v>4.821218</v>
      </c>
      <c r="J18" s="31"/>
      <c r="K18" s="32"/>
      <c r="L18" s="32"/>
    </row>
  </sheetData>
  <mergeCells count="12">
    <mergeCell ref="B11:H11"/>
    <mergeCell ref="B15:H15"/>
    <mergeCell ref="D8:H8"/>
    <mergeCell ref="A7:H7"/>
    <mergeCell ref="A8:A9"/>
    <mergeCell ref="B8:B9"/>
    <mergeCell ref="C8:C9"/>
    <mergeCell ref="A1:H1"/>
    <mergeCell ref="A2:A3"/>
    <mergeCell ref="B2:B3"/>
    <mergeCell ref="C2:C3"/>
    <mergeCell ref="D2:H2"/>
  </mergeCells>
  <phoneticPr fontId="4" type="noConversion"/>
  <pageMargins left="1.1811023622047245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3,4</vt:lpstr>
      <vt:lpstr>'Раздел 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Петрова Татьяна Геннадьевна</cp:lastModifiedBy>
  <cp:lastPrinted>2021-11-27T00:31:50Z</cp:lastPrinted>
  <dcterms:created xsi:type="dcterms:W3CDTF">2014-03-20T10:08:40Z</dcterms:created>
  <dcterms:modified xsi:type="dcterms:W3CDTF">2023-02-01T00:16:16Z</dcterms:modified>
</cp:coreProperties>
</file>