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5" yWindow="-105" windowWidth="18420" windowHeight="11595" activeTab="2"/>
  </bookViews>
  <sheets>
    <sheet name="раздел 1" sheetId="16" r:id="rId1"/>
    <sheet name="раздел 2" sheetId="19" r:id="rId2"/>
    <sheet name="раздел 3" sheetId="20" r:id="rId3"/>
    <sheet name="раздел 4" sheetId="23" r:id="rId4"/>
    <sheet name="раздел 5" sheetId="18" r:id="rId5"/>
  </sheets>
  <externalReferences>
    <externalReference r:id="rId6"/>
    <externalReference r:id="rId7"/>
  </externalReferences>
  <definedNames>
    <definedName name="GrPotr">[1]ID_Obch!$B$3:$B$15</definedName>
    <definedName name="_xlnm.Print_Area" localSheetId="1">'раздел 2'!$A$1:$U$40</definedName>
    <definedName name="_xlnm.Print_Area" localSheetId="2">'раздел 3'!$A$1:$I$81</definedName>
    <definedName name="_xlnm.Print_Area" localSheetId="3">'раздел 4'!$A$1:$O$6</definedName>
    <definedName name="_xlnm.Print_Area" localSheetId="4">'раздел 5'!$A$1:$O$16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2" i="20" l="1"/>
  <c r="H81" i="20"/>
  <c r="V9" i="18" l="1"/>
  <c r="V8" i="18"/>
  <c r="V7" i="18"/>
  <c r="V12" i="18"/>
  <c r="V11" i="18"/>
  <c r="V10" i="18"/>
  <c r="V16" i="18"/>
  <c r="V15" i="18"/>
  <c r="V14" i="18"/>
  <c r="U14" i="18"/>
  <c r="G83" i="20"/>
  <c r="D83" i="20"/>
  <c r="H65" i="20"/>
  <c r="G65" i="20"/>
  <c r="H64" i="20"/>
  <c r="H63" i="20"/>
  <c r="H62" i="20"/>
  <c r="H61" i="20"/>
  <c r="H60" i="20"/>
  <c r="H59" i="20"/>
  <c r="G58" i="20"/>
  <c r="H58" i="20" s="1"/>
  <c r="H38" i="20" l="1"/>
  <c r="H37" i="20"/>
  <c r="H36" i="20"/>
  <c r="H35" i="20"/>
  <c r="H34" i="20"/>
  <c r="H33" i="20"/>
  <c r="H32" i="20"/>
  <c r="H31" i="20"/>
  <c r="H30" i="20"/>
  <c r="G79" i="20" l="1"/>
  <c r="Q16" i="18" l="1"/>
  <c r="Q14" i="18" s="1"/>
  <c r="H78" i="20" l="1"/>
  <c r="H79" i="20" s="1"/>
  <c r="S36" i="19"/>
  <c r="R36" i="19"/>
  <c r="Q36" i="19"/>
  <c r="P36" i="19"/>
  <c r="S35" i="19"/>
  <c r="S34" i="19"/>
  <c r="S33" i="19"/>
  <c r="R33" i="19"/>
  <c r="Q33" i="19"/>
  <c r="P33" i="19"/>
  <c r="S32" i="19"/>
  <c r="S31" i="19"/>
  <c r="S30" i="19"/>
  <c r="R30" i="19"/>
  <c r="Q30" i="19"/>
  <c r="P30" i="19"/>
  <c r="S29" i="19"/>
  <c r="S28" i="19"/>
  <c r="S27" i="19"/>
  <c r="R27" i="19"/>
  <c r="Q27" i="19"/>
  <c r="P27" i="19"/>
  <c r="S26" i="19"/>
  <c r="S25" i="19"/>
  <c r="S24" i="19"/>
  <c r="R24" i="19"/>
  <c r="Q24" i="19"/>
  <c r="P24" i="19"/>
  <c r="S23" i="19"/>
  <c r="S22" i="19" s="1"/>
  <c r="R23" i="19"/>
  <c r="R22" i="19" s="1"/>
  <c r="Q23" i="19"/>
  <c r="Q22" i="19" s="1"/>
  <c r="P23" i="19"/>
  <c r="P22" i="19" s="1"/>
  <c r="S20" i="19"/>
  <c r="P20" i="19"/>
  <c r="S17" i="19"/>
  <c r="R17" i="19"/>
  <c r="Q17" i="19"/>
  <c r="P17" i="19"/>
  <c r="R16" i="19"/>
  <c r="R21" i="19" s="1"/>
  <c r="S15" i="19"/>
  <c r="S14" i="19"/>
  <c r="S13" i="19"/>
  <c r="R13" i="19"/>
  <c r="Q13" i="19"/>
  <c r="P13" i="19"/>
  <c r="R12" i="19"/>
  <c r="Q12" i="19"/>
  <c r="Q16" i="19" s="1"/>
  <c r="Q21" i="19" s="1"/>
  <c r="P12" i="19"/>
  <c r="P16" i="19" s="1"/>
  <c r="P21" i="19" s="1"/>
  <c r="S11" i="19"/>
  <c r="S10" i="19"/>
  <c r="S9" i="19"/>
  <c r="S8" i="19"/>
  <c r="S7" i="19" s="1"/>
  <c r="S12" i="19" s="1"/>
  <c r="S16" i="19" s="1"/>
  <c r="S21" i="19" s="1"/>
  <c r="R7" i="19"/>
  <c r="Q7" i="19"/>
  <c r="P7" i="19"/>
  <c r="H40" i="20" l="1"/>
  <c r="G40" i="20"/>
  <c r="N16" i="18" l="1"/>
  <c r="N15" i="18"/>
  <c r="N12" i="18"/>
  <c r="N11" i="18"/>
  <c r="N10" i="18"/>
  <c r="N9" i="18"/>
  <c r="N8" i="18"/>
  <c r="N7" i="18"/>
  <c r="M14" i="18" l="1"/>
  <c r="N14" i="18" s="1"/>
  <c r="L14" i="18"/>
  <c r="M15" i="18"/>
  <c r="O10" i="19"/>
  <c r="L12" i="19"/>
  <c r="L16" i="19"/>
  <c r="M13" i="19"/>
  <c r="K36" i="19" l="1"/>
  <c r="J36" i="19"/>
  <c r="I36" i="19"/>
  <c r="K35" i="19"/>
  <c r="K34" i="19"/>
  <c r="K33" i="19"/>
  <c r="J33" i="19"/>
  <c r="I33" i="19"/>
  <c r="K32" i="19"/>
  <c r="K31" i="19"/>
  <c r="K30" i="19"/>
  <c r="J30" i="19"/>
  <c r="I30" i="19"/>
  <c r="I22" i="19" s="1"/>
  <c r="K29" i="19"/>
  <c r="K28" i="19"/>
  <c r="K27" i="19"/>
  <c r="J27" i="19"/>
  <c r="I27" i="19"/>
  <c r="K26" i="19"/>
  <c r="K25" i="19"/>
  <c r="K24" i="19"/>
  <c r="J24" i="19"/>
  <c r="I24" i="19"/>
  <c r="J23" i="19"/>
  <c r="J22" i="19" s="1"/>
  <c r="I23" i="19"/>
  <c r="K20" i="19"/>
  <c r="K17" i="19"/>
  <c r="J17" i="19"/>
  <c r="I17" i="19"/>
  <c r="K15" i="19"/>
  <c r="K14" i="19"/>
  <c r="K13" i="19" s="1"/>
  <c r="J13" i="19"/>
  <c r="I13" i="19"/>
  <c r="J12" i="19"/>
  <c r="K11" i="19"/>
  <c r="K10" i="19"/>
  <c r="K9" i="19"/>
  <c r="K8" i="19"/>
  <c r="K7" i="19" s="1"/>
  <c r="J7" i="19"/>
  <c r="I7" i="19"/>
  <c r="I12" i="19" s="1"/>
  <c r="I16" i="19" s="1"/>
  <c r="I21" i="19" s="1"/>
  <c r="F5" i="18"/>
  <c r="G5" i="18" s="1"/>
  <c r="H5" i="18" s="1"/>
  <c r="I5" i="18" s="1"/>
  <c r="J5" i="18" s="1"/>
  <c r="K5" i="18" s="1"/>
  <c r="L5" i="18" s="1"/>
  <c r="M5" i="18" s="1"/>
  <c r="N5" i="18" s="1"/>
  <c r="O5" i="18" s="1"/>
  <c r="P5" i="18" s="1"/>
  <c r="Q5" i="18" s="1"/>
  <c r="U5" i="18" s="1"/>
  <c r="J16" i="18"/>
  <c r="J15" i="18"/>
  <c r="I14" i="18"/>
  <c r="J12" i="18"/>
  <c r="K23" i="19" l="1"/>
  <c r="K22" i="19" s="1"/>
  <c r="K12" i="19"/>
  <c r="K16" i="19" s="1"/>
  <c r="K21" i="19" s="1"/>
  <c r="J16" i="19"/>
  <c r="J21" i="19" s="1"/>
  <c r="F16" i="18" l="1"/>
  <c r="F15" i="18"/>
  <c r="F11" i="18"/>
  <c r="F9" i="18"/>
  <c r="F8" i="18"/>
  <c r="F34" i="19" l="1"/>
  <c r="E34" i="19"/>
  <c r="F10" i="19"/>
  <c r="E10" i="19"/>
  <c r="E10" i="18" l="1"/>
  <c r="F10" i="18" s="1"/>
  <c r="E7" i="18"/>
  <c r="F7" i="18" s="1"/>
  <c r="E14" i="18"/>
  <c r="T14" i="18"/>
  <c r="P14" i="18"/>
  <c r="H14" i="18"/>
  <c r="J14" i="18" s="1"/>
  <c r="D14" i="18"/>
  <c r="T12" i="18"/>
  <c r="D12" i="18"/>
  <c r="F12" i="18" s="1"/>
  <c r="F14" i="18" l="1"/>
  <c r="B76" i="20"/>
  <c r="C76" i="20" s="1"/>
  <c r="D76" i="20" s="1"/>
  <c r="B7" i="20"/>
  <c r="C7" i="20" s="1"/>
  <c r="D7" i="20" s="1"/>
  <c r="W36" i="19"/>
  <c r="V36" i="19"/>
  <c r="U36" i="19"/>
  <c r="T36" i="19"/>
  <c r="O36" i="19"/>
  <c r="N36" i="19"/>
  <c r="M36" i="19"/>
  <c r="L36" i="19"/>
  <c r="H36" i="19"/>
  <c r="G36" i="19"/>
  <c r="F36" i="19"/>
  <c r="E36" i="19"/>
  <c r="H20" i="19"/>
  <c r="H17" i="19" s="1"/>
  <c r="T33" i="19"/>
  <c r="W10" i="19"/>
  <c r="H34" i="19"/>
  <c r="H11" i="19"/>
  <c r="H10" i="19"/>
  <c r="G10" i="19"/>
  <c r="D7" i="19"/>
  <c r="D36" i="19"/>
  <c r="D33" i="19"/>
  <c r="D30" i="19"/>
  <c r="D27" i="19"/>
  <c r="D24" i="19"/>
  <c r="D23" i="19" s="1"/>
  <c r="D22" i="19" s="1"/>
  <c r="D17" i="19"/>
  <c r="D13" i="19"/>
  <c r="D12" i="19"/>
  <c r="W35" i="19"/>
  <c r="W33" i="19" s="1"/>
  <c r="W34" i="19"/>
  <c r="V33" i="19"/>
  <c r="U33" i="19"/>
  <c r="W32" i="19"/>
  <c r="W31" i="19"/>
  <c r="W30" i="19"/>
  <c r="V30" i="19"/>
  <c r="U30" i="19"/>
  <c r="T30" i="19"/>
  <c r="W29" i="19"/>
  <c r="W28" i="19"/>
  <c r="W27" i="19" s="1"/>
  <c r="V27" i="19"/>
  <c r="V23" i="19" s="1"/>
  <c r="U27" i="19"/>
  <c r="U23" i="19" s="1"/>
  <c r="T27" i="19"/>
  <c r="T23" i="19" s="1"/>
  <c r="W26" i="19"/>
  <c r="W25" i="19"/>
  <c r="V24" i="19"/>
  <c r="U24" i="19"/>
  <c r="T24" i="19"/>
  <c r="W20" i="19"/>
  <c r="W17" i="19"/>
  <c r="V17" i="19"/>
  <c r="U17" i="19"/>
  <c r="W15" i="19"/>
  <c r="W14" i="19"/>
  <c r="V13" i="19"/>
  <c r="U13" i="19"/>
  <c r="T13" i="19"/>
  <c r="W11" i="19"/>
  <c r="W9" i="19"/>
  <c r="W8" i="19"/>
  <c r="W7" i="19"/>
  <c r="W12" i="19" s="1"/>
  <c r="V7" i="19"/>
  <c r="V12" i="19" s="1"/>
  <c r="U7" i="19"/>
  <c r="U12" i="19" s="1"/>
  <c r="U16" i="19" s="1"/>
  <c r="U21" i="19" s="1"/>
  <c r="T7" i="19"/>
  <c r="O35" i="19"/>
  <c r="O34" i="19"/>
  <c r="O33" i="19" s="1"/>
  <c r="N33" i="19"/>
  <c r="M33" i="19"/>
  <c r="M22" i="19" s="1"/>
  <c r="L33" i="19"/>
  <c r="O32" i="19"/>
  <c r="O31" i="19"/>
  <c r="O30" i="19"/>
  <c r="N30" i="19"/>
  <c r="M30" i="19"/>
  <c r="L30" i="19"/>
  <c r="O29" i="19"/>
  <c r="O27" i="19" s="1"/>
  <c r="O23" i="19" s="1"/>
  <c r="O28" i="19"/>
  <c r="N27" i="19"/>
  <c r="N23" i="19" s="1"/>
  <c r="M27" i="19"/>
  <c r="L27" i="19"/>
  <c r="O26" i="19"/>
  <c r="O25" i="19"/>
  <c r="O24" i="19"/>
  <c r="N24" i="19"/>
  <c r="M24" i="19"/>
  <c r="L24" i="19"/>
  <c r="L23" i="19" s="1"/>
  <c r="L22" i="19" s="1"/>
  <c r="M23" i="19"/>
  <c r="O20" i="19"/>
  <c r="O17" i="19" s="1"/>
  <c r="N17" i="19"/>
  <c r="M17" i="19"/>
  <c r="O15" i="19"/>
  <c r="O14" i="19"/>
  <c r="N13" i="19"/>
  <c r="L13" i="19"/>
  <c r="O11" i="19"/>
  <c r="O9" i="19"/>
  <c r="O8" i="19"/>
  <c r="O7" i="19" s="1"/>
  <c r="O12" i="19" s="1"/>
  <c r="N7" i="19"/>
  <c r="N12" i="19" s="1"/>
  <c r="M7" i="19"/>
  <c r="M12" i="19" s="1"/>
  <c r="M16" i="19" s="1"/>
  <c r="M21" i="19" s="1"/>
  <c r="L7" i="19"/>
  <c r="H33" i="19"/>
  <c r="H30" i="19"/>
  <c r="H27" i="19"/>
  <c r="H24" i="19"/>
  <c r="H23" i="19" s="1"/>
  <c r="H13" i="19"/>
  <c r="H7" i="19"/>
  <c r="U22" i="19" l="1"/>
  <c r="O22" i="19"/>
  <c r="D16" i="19"/>
  <c r="D21" i="19" s="1"/>
  <c r="W13" i="19"/>
  <c r="V22" i="19"/>
  <c r="L20" i="19"/>
  <c r="O13" i="19"/>
  <c r="O16" i="19" s="1"/>
  <c r="O21" i="19" s="1"/>
  <c r="T22" i="19"/>
  <c r="N22" i="19"/>
  <c r="N16" i="19"/>
  <c r="N21" i="19" s="1"/>
  <c r="V16" i="19"/>
  <c r="V21" i="19" s="1"/>
  <c r="H22" i="19"/>
  <c r="W24" i="19"/>
  <c r="W23" i="19" s="1"/>
  <c r="W22" i="19" s="1"/>
  <c r="T12" i="19"/>
  <c r="T16" i="19" s="1"/>
  <c r="H12" i="19"/>
  <c r="H16" i="19" s="1"/>
  <c r="H21" i="19" s="1"/>
  <c r="W16" i="19"/>
  <c r="W21" i="19" s="1"/>
  <c r="L17" i="19" l="1"/>
  <c r="L21" i="19" s="1"/>
  <c r="E27" i="19"/>
  <c r="T20" i="19" l="1"/>
  <c r="T17" i="19" s="1"/>
  <c r="T21" i="19" s="1"/>
  <c r="E7" i="19"/>
  <c r="F7" i="19"/>
  <c r="G8" i="19"/>
  <c r="G9" i="19"/>
  <c r="G11" i="19"/>
  <c r="E13" i="19"/>
  <c r="E16" i="19" s="1"/>
  <c r="F13" i="19"/>
  <c r="G14" i="19"/>
  <c r="G15" i="19"/>
  <c r="E17" i="19"/>
  <c r="F17" i="19"/>
  <c r="G20" i="19"/>
  <c r="E24" i="19"/>
  <c r="F24" i="19"/>
  <c r="G25" i="19"/>
  <c r="G26" i="19"/>
  <c r="F27" i="19"/>
  <c r="G28" i="19"/>
  <c r="G29" i="19"/>
  <c r="E30" i="19"/>
  <c r="F30" i="19"/>
  <c r="G31" i="19"/>
  <c r="G32" i="19"/>
  <c r="E33" i="19"/>
  <c r="F33" i="19"/>
  <c r="G34" i="19"/>
  <c r="G35" i="19"/>
  <c r="F16" i="19" l="1"/>
  <c r="E21" i="19"/>
  <c r="G30" i="19"/>
  <c r="E23" i="19"/>
  <c r="E22" i="19" s="1"/>
  <c r="F23" i="19"/>
  <c r="F22" i="19" s="1"/>
  <c r="G7" i="19"/>
  <c r="G12" i="19" s="1"/>
  <c r="G13" i="19"/>
  <c r="G17" i="19"/>
  <c r="F21" i="19"/>
  <c r="G33" i="19"/>
  <c r="G24" i="19"/>
  <c r="G27" i="19"/>
  <c r="G16" i="19" l="1"/>
  <c r="G21" i="19" s="1"/>
  <c r="G23" i="19"/>
  <c r="G22" i="19" s="1"/>
</calcChain>
</file>

<file path=xl/sharedStrings.xml><?xml version="1.0" encoding="utf-8"?>
<sst xmlns="http://schemas.openxmlformats.org/spreadsheetml/2006/main" count="417" uniqueCount="190">
  <si>
    <t>1.</t>
  </si>
  <si>
    <t>2.</t>
  </si>
  <si>
    <t>3.</t>
  </si>
  <si>
    <t>Наименование мероприятий</t>
  </si>
  <si>
    <t>Финансовые потребности на реализацию мероприятия, тыс.руб.</t>
  </si>
  <si>
    <t>Итого:</t>
  </si>
  <si>
    <t>№              п/п</t>
  </si>
  <si>
    <t>Раздел 4. Объем финансовых потребностей, необходимых для реализации производственной программы</t>
  </si>
  <si>
    <t>Единица измерения</t>
  </si>
  <si>
    <t>Величина показателя</t>
  </si>
  <si>
    <t>Наименование показателя</t>
  </si>
  <si>
    <t>1.1</t>
  </si>
  <si>
    <t>%</t>
  </si>
  <si>
    <t>1.2</t>
  </si>
  <si>
    <t>Показатели надежности и бесперебойности водоснабжения</t>
  </si>
  <si>
    <t>2.1</t>
  </si>
  <si>
    <t>куб.м</t>
  </si>
  <si>
    <t>4.</t>
  </si>
  <si>
    <t>5.</t>
  </si>
  <si>
    <t>Показатели эффективности использования ресурсов, в том числе уровень потерь воды</t>
  </si>
  <si>
    <t>6.</t>
  </si>
  <si>
    <t>6.1.</t>
  </si>
  <si>
    <t>кВт.ч/куб.м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</si>
  <si>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</si>
  <si>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</si>
  <si>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количество проб питьевой воды, отобранных по результатам производственного контроля, не соответствующих установленным требованиям</t>
  </si>
  <si>
    <t>общее количество отобранных проб</t>
  </si>
  <si>
    <t>ед.</t>
  </si>
  <si>
    <t>количество проб питьевой воды в распределительной водопроводной сети, отобранных по результатам производственного контроля качества питьевой воды, не соответствующих установленным требованиям</t>
  </si>
  <si>
    <t>2</t>
  </si>
  <si>
    <t>2.2</t>
  </si>
  <si>
    <t>1</t>
  </si>
  <si>
    <t>I</t>
  </si>
  <si>
    <t>II</t>
  </si>
  <si>
    <t>Значение показателя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</si>
  <si>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</si>
  <si>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</si>
  <si>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</si>
  <si>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</si>
  <si>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</si>
  <si>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</si>
  <si>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</si>
  <si>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ООО «АКВАНИКА-ПЕВЕК»</t>
  </si>
  <si>
    <t>Наименование</t>
  </si>
  <si>
    <t>удельный расход электрической энергии, потребляемой в технологическом процессе подготовки питьевой воды, на единицу объема воды, отпускаемой в сеть</t>
  </si>
  <si>
    <t>общее количество электрической энергии, потребляемой в технологическом процессе подготовки питьевой воды</t>
  </si>
  <si>
    <t>тыс.кВт.ч</t>
  </si>
  <si>
    <t>общий объем питьевой воды, в отношении которой осуществляется водоподготовка</t>
  </si>
  <si>
    <t>тыс.куб.м</t>
  </si>
  <si>
    <t>ОТЧЕТ ОБ ИСПОЛНЕНИИ ПРОИЗВОДСТВЕННОЙ ПРОГРАММЫ</t>
  </si>
  <si>
    <t xml:space="preserve">          - расчетными способами</t>
  </si>
  <si>
    <t xml:space="preserve">          - по приборам учета</t>
  </si>
  <si>
    <t>прочим потребителям</t>
  </si>
  <si>
    <t>7.4</t>
  </si>
  <si>
    <t xml:space="preserve">        - расчетными способами</t>
  </si>
  <si>
    <t>бюджетным потребителям:</t>
  </si>
  <si>
    <t>7.3</t>
  </si>
  <si>
    <t xml:space="preserve">          - по нормативам </t>
  </si>
  <si>
    <t xml:space="preserve"> сельскому</t>
  </si>
  <si>
    <t>7.2.</t>
  </si>
  <si>
    <t xml:space="preserve">  городскому</t>
  </si>
  <si>
    <t>в т.ч. населению:</t>
  </si>
  <si>
    <t>7.1.</t>
  </si>
  <si>
    <t>7.</t>
  </si>
  <si>
    <t xml:space="preserve">  на прочие производственные нужды</t>
  </si>
  <si>
    <t>6.1.1</t>
  </si>
  <si>
    <t>в т.ч. межцеховый оборот:</t>
  </si>
  <si>
    <t xml:space="preserve">  неучтенные расходы воды</t>
  </si>
  <si>
    <t>5.2</t>
  </si>
  <si>
    <t xml:space="preserve">  потери воды из водопроводной сети</t>
  </si>
  <si>
    <t>5.1</t>
  </si>
  <si>
    <t>Потери воды</t>
  </si>
  <si>
    <t>Объем питьевой воды, поданной в сеть</t>
  </si>
  <si>
    <t>Потребление на собственные нужды</t>
  </si>
  <si>
    <t>Объем воды от других операторов (покупка воды)</t>
  </si>
  <si>
    <t>из подземных источников</t>
  </si>
  <si>
    <t xml:space="preserve">  из поверхностных источников</t>
  </si>
  <si>
    <t>Объем воды из источников водоснабжения:</t>
  </si>
  <si>
    <t>год</t>
  </si>
  <si>
    <t>2 полугодие</t>
  </si>
  <si>
    <t>1 полугодие</t>
  </si>
  <si>
    <t>факт</t>
  </si>
  <si>
    <t>план</t>
  </si>
  <si>
    <t>№
п/п</t>
  </si>
  <si>
    <t>Раздел 2. Баланс водоснабжения (питьевая вода (питьевое водоснабжение))</t>
  </si>
  <si>
    <t>Показатели производственной деятельности</t>
  </si>
  <si>
    <t>ПЛАН</t>
  </si>
  <si>
    <t>ФАКТ</t>
  </si>
  <si>
    <t>8.1</t>
  </si>
  <si>
    <t>8.2</t>
  </si>
  <si>
    <t>Руководитель организации</t>
  </si>
  <si>
    <t>(ФИО, подпись)</t>
  </si>
  <si>
    <t>2019 год</t>
  </si>
  <si>
    <t>2020 год</t>
  </si>
  <si>
    <t>2021 год</t>
  </si>
  <si>
    <t>2022 год</t>
  </si>
  <si>
    <t>2023 год</t>
  </si>
  <si>
    <t>Полезный отпуск технической воды, всего</t>
  </si>
  <si>
    <t>Отпуск технической воды, всего</t>
  </si>
  <si>
    <t>8.</t>
  </si>
  <si>
    <t>Объем воды, отпускаемой новым абонентам</t>
  </si>
  <si>
    <t>Увеличение отпуска технической воды в связи с подключением абонентов</t>
  </si>
  <si>
    <t>Снижение отпуска технической воды в связи с прекращением водоснабжения</t>
  </si>
  <si>
    <t>9.</t>
  </si>
  <si>
    <t>Изменение объема отпуска технической воды в связи с изменением нормативов потребления и установкой приборов учета</t>
  </si>
  <si>
    <t>10.</t>
  </si>
  <si>
    <t>Темп изменения потребления воды</t>
  </si>
  <si>
    <r>
      <t xml:space="preserve">Раздел 3. Перечень плановых мероприятий по ремонту объектов централизованной системы </t>
    </r>
    <r>
      <rPr>
        <b/>
        <sz val="12"/>
        <rFont val="Times New Roman"/>
        <family val="1"/>
        <charset val="204"/>
      </rPr>
      <t>холодного водоснабжения, мероприятий, направленных на улучшение качества технической воды, мероприятий по энергосбережению и повышению энергетической эффективности, в том числе по снижению потерь воды при транспортировке</t>
    </r>
  </si>
  <si>
    <r>
      <t>3.1. План мероприятий по ремонту объектов централизованной систе</t>
    </r>
    <r>
      <rPr>
        <b/>
        <sz val="10"/>
        <rFont val="Times New Roman"/>
        <family val="1"/>
        <charset val="204"/>
      </rPr>
      <t>мы холодного водоснабжения</t>
    </r>
  </si>
  <si>
    <t>№ п/п</t>
  </si>
  <si>
    <t>Срок реализации мероприятия, мес</t>
  </si>
  <si>
    <t>Мероприятия по текущиму ремонту</t>
  </si>
  <si>
    <t>…</t>
  </si>
  <si>
    <t>Мероприятия по капитальному ремонту</t>
  </si>
  <si>
    <t>3.2. План мероприятий по энергосбережению и повышению энергетической эффективности, в том числе по снижению потерь воды при транспортировке</t>
  </si>
  <si>
    <t>Объем финансоваых потреблностей</t>
  </si>
  <si>
    <t>тыс. рублей</t>
  </si>
  <si>
    <t>Раздел 5. Плановые показатели надежности, качества, энергетической эффективности объектов централизованной системы холодного водоснабжения</t>
  </si>
  <si>
    <t>Отклонение 
(- не использовано, + перерасход)</t>
  </si>
  <si>
    <t>Причины отклонения</t>
  </si>
  <si>
    <t>(должность)</t>
  </si>
  <si>
    <t xml:space="preserve">Отклонение </t>
  </si>
  <si>
    <t>Хмельницкий В.В.</t>
  </si>
  <si>
    <t xml:space="preserve">По факту невыполнения плановых показателей по забру общего колличества проб даем следующие пояснения:          1. Плановый показатель включал в себя пробы взятые лабораторией ООО "Акваника-Певек" в рамках самоконтроля ( результаты данного самоконтроля могут быть подтверждены только  актами на списание реагентов и лабораторных материалов);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В период 13.05.20 по 03.06.20  ФБУЗ"Центр гигеены и эпидимиологии в Чукотском Автономном Округе" в связи с болезнью лаборанта пробы не принимал (письмо прилагается) , так же пробы не принимались с 01.09.2020 г по 09.11.2020 г. в связи с ежегодным отпуском сотрудников ФБУЗ (письмо прилагается).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</si>
  <si>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связи с увеличением объема воды отпускаемой в сеть</t>
  </si>
  <si>
    <t>689400, Чукотский АО, г.Певек, ул.Южная, д.43/1, кв. 18</t>
  </si>
  <si>
    <t xml:space="preserve">Заверенная копия письма ФБУЗ «Центр Гигиены и Эпидемиологии в ЧАО» исх. № 01-5/181 от 24.06.2021 г о приостановке исследований с 01.07.2021 г по 07.09.2021 г.-1 лист;
15. Заверенная копия письма ФБУЗ «Центр Гигиены и Эпидемиологии в ЧАО» исх. № 01-5/291 от 04.10.2021 г о возобновлении работ по проведению лабораторный исследований с 01.11.2021 г.-1 лист;
</t>
  </si>
  <si>
    <t>Увеличилось потребление воды</t>
  </si>
  <si>
    <t>Применяется энергосберегающее оборудование.</t>
  </si>
  <si>
    <t>Замена дверей на модульной станции</t>
  </si>
  <si>
    <t>Замена полового покрытия модульной станции</t>
  </si>
  <si>
    <t>Ремонт окон модульной станции</t>
  </si>
  <si>
    <t>Создание резервного и аварийного электроснабжения</t>
  </si>
  <si>
    <t>Утепление стен модульной станции</t>
  </si>
  <si>
    <t>Частичный  ремонт кровли</t>
  </si>
  <si>
    <t>Замена отопительной  системы</t>
  </si>
  <si>
    <t>май-август 2021 г.</t>
  </si>
  <si>
    <t>сентябрь-октябрь 2021 г.</t>
  </si>
  <si>
    <t>июль-сентябрь 2022 г.</t>
  </si>
  <si>
    <t>январь-октябрь 2021 г.</t>
  </si>
  <si>
    <t>июль-август 2021 г.</t>
  </si>
  <si>
    <t>2021 г.</t>
  </si>
  <si>
    <t>июль-сентябрь 2021 г.</t>
  </si>
  <si>
    <t>июль-октябрь 2021 г.</t>
  </si>
  <si>
    <t>Текущий ремонт, улучшение условий труда</t>
  </si>
  <si>
    <t>Антитеррористическая защита</t>
  </si>
  <si>
    <t>Улучшение условий труда</t>
  </si>
  <si>
    <t>Безаварийная работа.</t>
  </si>
  <si>
    <t>Обеспечение бесперебойной подачи воды на случай планово-ремонтного, аварийного отключения основного источника электроснабжения.</t>
  </si>
  <si>
    <t>Улучшение условий труда, уменьшение теплопотерь.</t>
  </si>
  <si>
    <t>Восстановление эксплуатационного и приведение санитарно-эпидемиологического состояния в соответствии с СанПин.</t>
  </si>
  <si>
    <t>В связи с частыми выходами из строя электрических радиаторов отопления, повышения пожарной безопасности</t>
  </si>
  <si>
    <t>1.3</t>
  </si>
  <si>
    <t>1.4</t>
  </si>
  <si>
    <t>1.5</t>
  </si>
  <si>
    <t>1.6</t>
  </si>
  <si>
    <t>1.7</t>
  </si>
  <si>
    <t>1.8</t>
  </si>
  <si>
    <t>1.9</t>
  </si>
  <si>
    <t>Замена ограждения модульной станции</t>
  </si>
  <si>
    <t>Замена технологических труб модульной станции</t>
  </si>
  <si>
    <t>Модернизация системы наружного освещения</t>
  </si>
  <si>
    <t>Программа энергосбережения и повышения энергетической эффективности ООО ЦАКВАНИКА-ПЕВЕК" на 2022-2024 годы. Отчет за 2022 год о реализации мероприятий, основной целью которых является энергосбережение и повышение энергетической эффективности (письмо от 26.01.23 № 8)</t>
  </si>
  <si>
    <t>увеличение обусловлено увеличением общего объема питьевой воды, в отношении которой осуществлялась водоподготовка (письмо от 19.04.23 № 19/04/2023)</t>
  </si>
  <si>
    <t xml:space="preserve">снижение обусловлено увеличением общего объема питьевой воды в отношении которой осуществлялась 
водоподготовка (письмо от 19.04.23 № 19/04/2023)
</t>
  </si>
  <si>
    <t>в сфере холодного водоснабжения (питьевое водоснабжение) за 2019-2023 годы</t>
  </si>
  <si>
    <t>Замена фильтров предварительной (грубой) очистки питьевой воды</t>
  </si>
  <si>
    <t>Частичная замена металлических трубопроводов на ПВХ, запорной арматуры в блоке технологических трубопроводов</t>
  </si>
  <si>
    <t>Замена окон в здании водоочистительной станции</t>
  </si>
  <si>
    <t>Монтаж системы водяного отопления</t>
  </si>
  <si>
    <t>Ремонт блока приготовления реагентов. Утепление, установка дополнительного освещения</t>
  </si>
  <si>
    <t>Ремонт и окраска конструкции забора</t>
  </si>
  <si>
    <t>Ремонт помещения блока технологических трубопроводов, установка дополнительного освещения</t>
  </si>
  <si>
    <t>январь-февраль 2023</t>
  </si>
  <si>
    <t>март 2023</t>
  </si>
  <si>
    <t>III кв 2023</t>
  </si>
  <si>
    <t>июнь 2023</t>
  </si>
  <si>
    <t>апрель2023</t>
  </si>
  <si>
    <t>май 2023</t>
  </si>
  <si>
    <t>Согласно плану производственной деятельности и ремонтно-профилактических работ на водоочистной станции на 2023 год. Акт, дефектная ведомость и смета прилагаются</t>
  </si>
  <si>
    <t>Замена ламп на светодиодные аналоги</t>
  </si>
  <si>
    <t>Прграмма энергосбережения на 2022-2024 год</t>
  </si>
  <si>
    <t>Замена масляных трансформаторов на сухие</t>
  </si>
  <si>
    <t>Замена радиаторов</t>
  </si>
  <si>
    <t>№ 
п/п</t>
  </si>
  <si>
    <t>увеличение обусловлено увеличением общего объема питьевой воды, в отношении которой осуществлялась водоподготовка</t>
  </si>
  <si>
    <t>снижение обусловлено увеличением общего объема питьевой воды, в отношении которой осуществлялась водоподготовка</t>
  </si>
  <si>
    <t>Всвязи с увеличением потребности в воде МП "ЧРКХ"</t>
  </si>
  <si>
    <t>увеличение обусловлено увеличением общего объема питьевой воды, в отношении которой осуществлялась водоподготовка, а также качеством воды</t>
  </si>
  <si>
    <t>увеличение обусловлено увеличением общего объема питьевой воды, в отношении которой осуществлялась водоподготовка, а также качеством исходной воды. В связи с тем, что исходная (природная) вода поступает плохого качества было принято решение, для правильного подбора химических реагентов и не допущения подачи воды плохого качества потребителю, увеличить количество исследований (письмо ООО "АКВАНИКА-ПЕВЕК" от 20.05.2024 № 20/05/2024)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</si>
</sst>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_-* #,##0.00_р_._-;\-* #,##0.00_р_._-;_-* &quot;-&quot;??_р_._-;_-@_-"/>
    <numFmt numFmtId="167" formatCode="#,##0.0"/>
  </numFmts>
  <fonts count="23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12" fillId="0" borderId="0"/>
    <xf numFmtId="166" fontId="12" fillId="0" borderId="0" applyFont="0" applyFill="0" applyBorder="0" applyAlignment="0" applyProtection="0"/>
    <xf numFmtId="0" fontId="13" fillId="0" borderId="0"/>
    <xf numFmtId="0" fontId="5" fillId="0" borderId="0"/>
    <xf numFmtId="166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3" fillId="0" borderId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29">
    <xf numFmtId="0" fontId="0" fillId="0" borderId="0" xfId="0"/>
    <xf numFmtId="0" fontId="8" fillId="0" borderId="0" xfId="0" applyFont="1"/>
    <xf numFmtId="0" fontId="10" fillId="0" borderId="0" xfId="4" applyFont="1"/>
    <xf numFmtId="0" fontId="6" fillId="0" borderId="1" xfId="4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/>
    </xf>
    <xf numFmtId="0" fontId="6" fillId="0" borderId="0" xfId="4" applyFont="1"/>
    <xf numFmtId="0" fontId="1" fillId="0" borderId="1" xfId="1" applyFont="1" applyBorder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/>
    </xf>
    <xf numFmtId="0" fontId="7" fillId="0" borderId="0" xfId="4" applyFont="1"/>
    <xf numFmtId="0" fontId="1" fillId="0" borderId="0" xfId="1" applyFont="1" applyBorder="1" applyAlignment="1">
      <alignment horizontal="left"/>
    </xf>
    <xf numFmtId="0" fontId="7" fillId="0" borderId="0" xfId="4" applyFont="1" applyBorder="1" applyAlignment="1">
      <alignment horizontal="left"/>
    </xf>
    <xf numFmtId="0" fontId="1" fillId="0" borderId="1" xfId="1" applyFont="1" applyBorder="1" applyAlignment="1">
      <alignment horizontal="center" vertical="center" wrapText="1"/>
    </xf>
    <xf numFmtId="0" fontId="13" fillId="0" borderId="0" xfId="1" applyFont="1"/>
    <xf numFmtId="0" fontId="13" fillId="0" borderId="0" xfId="1" applyFont="1" applyAlignment="1">
      <alignment vertical="center"/>
    </xf>
    <xf numFmtId="0" fontId="13" fillId="0" borderId="1" xfId="1" applyFont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4" fillId="0" borderId="0" xfId="1" applyFont="1" applyAlignment="1">
      <alignment vertical="top"/>
    </xf>
    <xf numFmtId="0" fontId="11" fillId="0" borderId="0" xfId="1" applyFont="1"/>
    <xf numFmtId="0" fontId="11" fillId="0" borderId="14" xfId="1" applyFont="1" applyBorder="1"/>
    <xf numFmtId="0" fontId="8" fillId="0" borderId="1" xfId="0" applyFont="1" applyBorder="1" applyAlignment="1">
      <alignment horizontal="center"/>
    </xf>
    <xf numFmtId="0" fontId="6" fillId="0" borderId="7" xfId="4" applyFont="1" applyBorder="1"/>
    <xf numFmtId="0" fontId="6" fillId="0" borderId="0" xfId="4" applyFont="1" applyAlignment="1">
      <alignment horizontal="center"/>
    </xf>
    <xf numFmtId="0" fontId="13" fillId="0" borderId="13" xfId="1" applyFont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2" borderId="1" xfId="6" applyNumberFormat="1" applyFont="1" applyFill="1" applyBorder="1" applyAlignment="1">
      <alignment horizontal="center" vertical="center" wrapText="1"/>
    </xf>
    <xf numFmtId="164" fontId="14" fillId="0" borderId="1" xfId="6" applyNumberFormat="1" applyFont="1" applyFill="1" applyBorder="1" applyAlignment="1">
      <alignment horizontal="center" vertical="center" wrapText="1"/>
    </xf>
    <xf numFmtId="167" fontId="13" fillId="2" borderId="1" xfId="6" applyNumberFormat="1" applyFont="1" applyFill="1" applyBorder="1" applyAlignment="1">
      <alignment horizontal="center" vertical="center" wrapText="1"/>
    </xf>
    <xf numFmtId="167" fontId="13" fillId="0" borderId="1" xfId="6" applyNumberFormat="1" applyFont="1" applyFill="1" applyBorder="1" applyAlignment="1">
      <alignment horizontal="center" vertical="center" wrapText="1"/>
    </xf>
    <xf numFmtId="167" fontId="14" fillId="2" borderId="1" xfId="6" applyNumberFormat="1" applyFont="1" applyFill="1" applyBorder="1" applyAlignment="1">
      <alignment horizontal="center" vertical="center" wrapText="1"/>
    </xf>
    <xf numFmtId="167" fontId="13" fillId="4" borderId="1" xfId="6" applyNumberFormat="1" applyFont="1" applyFill="1" applyBorder="1" applyAlignment="1">
      <alignment horizontal="center" vertical="center" wrapText="1"/>
    </xf>
    <xf numFmtId="167" fontId="14" fillId="0" borderId="1" xfId="6" applyNumberFormat="1" applyFont="1" applyFill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 indent="2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 indent="3"/>
    </xf>
    <xf numFmtId="0" fontId="13" fillId="0" borderId="4" xfId="1" applyFont="1" applyBorder="1" applyAlignment="1">
      <alignment horizontal="center"/>
    </xf>
    <xf numFmtId="0" fontId="4" fillId="0" borderId="0" xfId="0" applyFont="1"/>
    <xf numFmtId="0" fontId="13" fillId="0" borderId="3" xfId="1" applyFont="1" applyBorder="1" applyAlignment="1">
      <alignment vertical="center"/>
    </xf>
    <xf numFmtId="0" fontId="13" fillId="0" borderId="15" xfId="1" applyFont="1" applyBorder="1" applyAlignment="1">
      <alignment vertical="top" wrapText="1"/>
    </xf>
    <xf numFmtId="0" fontId="13" fillId="0" borderId="3" xfId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vertical="center"/>
    </xf>
    <xf numFmtId="0" fontId="13" fillId="0" borderId="1" xfId="1" applyFont="1" applyBorder="1" applyAlignment="1">
      <alignment vertical="top"/>
    </xf>
    <xf numFmtId="0" fontId="13" fillId="0" borderId="1" xfId="1" applyFont="1" applyBorder="1" applyAlignment="1">
      <alignment vertical="center"/>
    </xf>
    <xf numFmtId="0" fontId="13" fillId="0" borderId="8" xfId="1" applyFont="1" applyBorder="1" applyAlignment="1">
      <alignment vertical="top" wrapText="1"/>
    </xf>
    <xf numFmtId="0" fontId="13" fillId="0" borderId="1" xfId="1" applyFont="1" applyBorder="1" applyAlignment="1"/>
    <xf numFmtId="0" fontId="13" fillId="0" borderId="8" xfId="1" applyFont="1" applyBorder="1" applyAlignment="1">
      <alignment vertical="top"/>
    </xf>
    <xf numFmtId="0" fontId="13" fillId="0" borderId="1" xfId="1" applyFont="1" applyBorder="1" applyAlignment="1">
      <alignment horizontal="center"/>
    </xf>
    <xf numFmtId="0" fontId="13" fillId="0" borderId="8" xfId="1" applyFont="1" applyBorder="1" applyAlignment="1">
      <alignment wrapText="1"/>
    </xf>
    <xf numFmtId="0" fontId="13" fillId="0" borderId="1" xfId="1" applyFont="1" applyBorder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3" fontId="13" fillId="0" borderId="16" xfId="1" applyNumberFormat="1" applyFont="1" applyBorder="1" applyAlignment="1">
      <alignment horizontal="center" vertical="center"/>
    </xf>
    <xf numFmtId="3" fontId="13" fillId="0" borderId="8" xfId="1" applyNumberFormat="1" applyFont="1" applyBorder="1" applyAlignment="1">
      <alignment horizontal="center" vertical="center"/>
    </xf>
    <xf numFmtId="0" fontId="13" fillId="0" borderId="8" xfId="1" applyFont="1" applyBorder="1" applyAlignment="1">
      <alignment horizontal="center"/>
    </xf>
    <xf numFmtId="0" fontId="13" fillId="0" borderId="16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/>
    <xf numFmtId="0" fontId="13" fillId="0" borderId="1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0" fontId="13" fillId="0" borderId="15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top" wrapText="1"/>
    </xf>
    <xf numFmtId="0" fontId="18" fillId="0" borderId="11" xfId="0" applyFont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top" wrapText="1"/>
    </xf>
    <xf numFmtId="49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top" wrapText="1"/>
    </xf>
    <xf numFmtId="0" fontId="17" fillId="0" borderId="10" xfId="3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center" vertical="center" wrapText="1"/>
    </xf>
    <xf numFmtId="49" fontId="17" fillId="0" borderId="9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12" xfId="2" applyFont="1" applyBorder="1" applyAlignment="1">
      <alignment horizontal="center" vertical="center" wrapText="1"/>
    </xf>
    <xf numFmtId="165" fontId="17" fillId="0" borderId="2" xfId="0" applyNumberFormat="1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0" fontId="17" fillId="0" borderId="10" xfId="2" applyFont="1" applyBorder="1" applyAlignment="1">
      <alignment horizontal="justify" vertical="top" wrapText="1"/>
    </xf>
    <xf numFmtId="0" fontId="17" fillId="0" borderId="5" xfId="2" applyFont="1" applyBorder="1" applyAlignment="1">
      <alignment horizontal="center" vertical="center" wrapText="1"/>
    </xf>
    <xf numFmtId="164" fontId="17" fillId="0" borderId="5" xfId="2" applyNumberFormat="1" applyFont="1" applyBorder="1" applyAlignment="1">
      <alignment horizontal="center" vertical="center" wrapText="1"/>
    </xf>
    <xf numFmtId="164" fontId="17" fillId="0" borderId="5" xfId="0" applyNumberFormat="1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164" fontId="17" fillId="0" borderId="3" xfId="2" applyNumberFormat="1" applyFont="1" applyBorder="1" applyAlignment="1">
      <alignment horizontal="center" vertical="center" wrapText="1"/>
    </xf>
    <xf numFmtId="0" fontId="2" fillId="2" borderId="0" xfId="1" applyFont="1" applyFill="1" applyAlignment="1">
      <alignment vertical="center"/>
    </xf>
    <xf numFmtId="0" fontId="19" fillId="0" borderId="0" xfId="0" applyFont="1"/>
    <xf numFmtId="0" fontId="13" fillId="0" borderId="1" xfId="1" applyFont="1" applyBorder="1" applyAlignment="1">
      <alignment horizontal="center" vertical="center" wrapText="1"/>
    </xf>
    <xf numFmtId="2" fontId="17" fillId="0" borderId="12" xfId="0" applyNumberFormat="1" applyFont="1" applyBorder="1" applyAlignment="1">
      <alignment horizontal="center" vertical="center" wrapText="1"/>
    </xf>
    <xf numFmtId="167" fontId="13" fillId="0" borderId="8" xfId="1" applyNumberFormat="1" applyFont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164" fontId="17" fillId="0" borderId="12" xfId="0" applyNumberFormat="1" applyFont="1" applyBorder="1" applyAlignment="1">
      <alignment horizontal="center" vertical="center" wrapText="1"/>
    </xf>
    <xf numFmtId="165" fontId="20" fillId="0" borderId="2" xfId="0" applyNumberFormat="1" applyFont="1" applyBorder="1" applyAlignment="1">
      <alignment horizontal="center" vertical="center" wrapText="1"/>
    </xf>
    <xf numFmtId="164" fontId="20" fillId="0" borderId="5" xfId="2" applyNumberFormat="1" applyFont="1" applyBorder="1" applyAlignment="1">
      <alignment horizontal="center" vertical="center" wrapText="1"/>
    </xf>
    <xf numFmtId="164" fontId="20" fillId="0" borderId="3" xfId="2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22" fillId="0" borderId="1" xfId="0" applyFont="1" applyBorder="1"/>
    <xf numFmtId="0" fontId="22" fillId="0" borderId="1" xfId="0" applyFont="1" applyBorder="1" applyAlignment="1">
      <alignment wrapText="1"/>
    </xf>
    <xf numFmtId="0" fontId="22" fillId="0" borderId="1" xfId="1" applyFont="1" applyBorder="1" applyAlignment="1">
      <alignment horizontal="center" vertical="center" wrapText="1"/>
    </xf>
    <xf numFmtId="3" fontId="13" fillId="0" borderId="15" xfId="1" applyNumberFormat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1" xfId="1" applyFont="1" applyBorder="1" applyAlignment="1"/>
    <xf numFmtId="0" fontId="13" fillId="0" borderId="8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 applyAlignment="1"/>
    <xf numFmtId="3" fontId="13" fillId="0" borderId="3" xfId="1" applyNumberFormat="1" applyFont="1" applyBorder="1" applyAlignment="1">
      <alignment horizontal="center" vertical="center"/>
    </xf>
    <xf numFmtId="3" fontId="13" fillId="0" borderId="1" xfId="1" applyNumberFormat="1" applyFont="1" applyBorder="1" applyAlignment="1">
      <alignment horizontal="center" vertical="center"/>
    </xf>
    <xf numFmtId="0" fontId="13" fillId="0" borderId="8" xfId="1" applyFont="1" applyBorder="1" applyAlignment="1">
      <alignment vertical="center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0" fillId="8" borderId="11" xfId="0" applyFill="1" applyBorder="1"/>
    <xf numFmtId="0" fontId="0" fillId="8" borderId="13" xfId="0" applyFill="1" applyBorder="1"/>
    <xf numFmtId="0" fontId="13" fillId="0" borderId="8" xfId="1" applyFont="1" applyBorder="1" applyAlignment="1">
      <alignment horizontal="left" vertical="center" wrapText="1"/>
    </xf>
    <xf numFmtId="0" fontId="13" fillId="0" borderId="8" xfId="1" applyFont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165" fontId="17" fillId="0" borderId="12" xfId="0" applyNumberFormat="1" applyFont="1" applyBorder="1" applyAlignment="1">
      <alignment horizontal="center" vertical="center" wrapText="1"/>
    </xf>
    <xf numFmtId="165" fontId="20" fillId="0" borderId="2" xfId="0" applyNumberFormat="1" applyFont="1" applyBorder="1" applyAlignment="1">
      <alignment horizontal="left" vertical="center" wrapText="1"/>
    </xf>
    <xf numFmtId="164" fontId="20" fillId="0" borderId="3" xfId="2" applyNumberFormat="1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167" fontId="13" fillId="0" borderId="8" xfId="1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left" vertical="center" wrapText="1"/>
    </xf>
    <xf numFmtId="3" fontId="13" fillId="0" borderId="1" xfId="1" applyNumberFormat="1" applyFont="1" applyFill="1" applyBorder="1" applyAlignment="1">
      <alignment horizontal="center" vertical="center"/>
    </xf>
    <xf numFmtId="0" fontId="7" fillId="0" borderId="0" xfId="4" applyFont="1" applyAlignment="1">
      <alignment horizontal="center"/>
    </xf>
    <xf numFmtId="0" fontId="11" fillId="0" borderId="0" xfId="1" applyFont="1" applyAlignment="1">
      <alignment horizontal="center" wrapText="1"/>
    </xf>
    <xf numFmtId="0" fontId="1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2" fillId="0" borderId="7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8" borderId="3" xfId="1" applyFont="1" applyFill="1" applyBorder="1" applyAlignment="1">
      <alignment horizontal="center" vertical="center" wrapText="1"/>
    </xf>
    <xf numFmtId="0" fontId="13" fillId="5" borderId="3" xfId="1" applyFont="1" applyFill="1" applyBorder="1" applyAlignment="1">
      <alignment horizontal="center" vertical="center" wrapText="1"/>
    </xf>
    <xf numFmtId="0" fontId="13" fillId="6" borderId="3" xfId="1" applyFont="1" applyFill="1" applyBorder="1" applyAlignment="1">
      <alignment horizontal="center" vertical="center" wrapText="1"/>
    </xf>
    <xf numFmtId="0" fontId="13" fillId="7" borderId="3" xfId="1" applyFont="1" applyFill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0" fontId="16" fillId="0" borderId="7" xfId="0" applyNumberFormat="1" applyFont="1" applyBorder="1" applyAlignment="1">
      <alignment horizontal="left" vertical="center" wrapText="1"/>
    </xf>
    <xf numFmtId="0" fontId="14" fillId="4" borderId="8" xfId="1" applyFont="1" applyFill="1" applyBorder="1" applyAlignment="1">
      <alignment horizontal="center"/>
    </xf>
    <xf numFmtId="0" fontId="14" fillId="4" borderId="11" xfId="1" applyFont="1" applyFill="1" applyBorder="1" applyAlignment="1">
      <alignment horizontal="center"/>
    </xf>
    <xf numFmtId="0" fontId="14" fillId="4" borderId="13" xfId="1" applyFont="1" applyFill="1" applyBorder="1" applyAlignment="1">
      <alignment horizontal="center"/>
    </xf>
    <xf numFmtId="0" fontId="16" fillId="0" borderId="8" xfId="0" applyNumberFormat="1" applyFont="1" applyBorder="1" applyAlignment="1">
      <alignment horizontal="center" vertical="center" wrapText="1"/>
    </xf>
    <xf numFmtId="0" fontId="16" fillId="0" borderId="11" xfId="0" applyNumberFormat="1" applyFont="1" applyBorder="1" applyAlignment="1">
      <alignment horizontal="center" vertical="center" wrapText="1"/>
    </xf>
    <xf numFmtId="0" fontId="13" fillId="0" borderId="1" xfId="1" applyFont="1" applyBorder="1" applyAlignment="1"/>
    <xf numFmtId="0" fontId="16" fillId="0" borderId="1" xfId="0" applyNumberFormat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left"/>
    </xf>
    <xf numFmtId="0" fontId="13" fillId="0" borderId="13" xfId="1" applyFont="1" applyBorder="1" applyAlignment="1">
      <alignment horizontal="left"/>
    </xf>
    <xf numFmtId="0" fontId="14" fillId="8" borderId="8" xfId="1" applyFont="1" applyFill="1" applyBorder="1" applyAlignment="1">
      <alignment horizontal="center"/>
    </xf>
    <xf numFmtId="0" fontId="14" fillId="8" borderId="11" xfId="1" applyFont="1" applyFill="1" applyBorder="1" applyAlignment="1">
      <alignment horizontal="center"/>
    </xf>
    <xf numFmtId="0" fontId="14" fillId="9" borderId="8" xfId="1" applyFont="1" applyFill="1" applyBorder="1" applyAlignment="1">
      <alignment horizontal="center"/>
    </xf>
    <xf numFmtId="0" fontId="14" fillId="9" borderId="11" xfId="1" applyFont="1" applyFill="1" applyBorder="1" applyAlignment="1">
      <alignment horizontal="center"/>
    </xf>
    <xf numFmtId="0" fontId="14" fillId="9" borderId="13" xfId="1" applyFont="1" applyFill="1" applyBorder="1" applyAlignment="1">
      <alignment horizontal="center"/>
    </xf>
    <xf numFmtId="0" fontId="14" fillId="7" borderId="8" xfId="1" applyFont="1" applyFill="1" applyBorder="1" applyAlignment="1">
      <alignment horizontal="center"/>
    </xf>
    <xf numFmtId="0" fontId="14" fillId="7" borderId="11" xfId="1" applyFont="1" applyFill="1" applyBorder="1" applyAlignment="1">
      <alignment horizontal="center"/>
    </xf>
    <xf numFmtId="0" fontId="14" fillId="6" borderId="8" xfId="1" applyFont="1" applyFill="1" applyBorder="1" applyAlignment="1">
      <alignment horizontal="center"/>
    </xf>
    <xf numFmtId="0" fontId="14" fillId="6" borderId="11" xfId="1" applyFont="1" applyFill="1" applyBorder="1" applyAlignment="1">
      <alignment horizontal="center"/>
    </xf>
    <xf numFmtId="0" fontId="14" fillId="6" borderId="13" xfId="1" applyFont="1" applyFill="1" applyBorder="1" applyAlignment="1">
      <alignment horizontal="center"/>
    </xf>
    <xf numFmtId="0" fontId="1" fillId="0" borderId="4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wrapText="1"/>
    </xf>
    <xf numFmtId="0" fontId="2" fillId="0" borderId="1" xfId="1" applyFont="1" applyBorder="1" applyAlignment="1">
      <alignment horizont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6" fillId="0" borderId="13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7" fillId="2" borderId="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17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horizontal="center" vertical="center" wrapText="1" shrinkToFit="1"/>
    </xf>
    <xf numFmtId="0" fontId="8" fillId="0" borderId="18" xfId="0" applyFont="1" applyFill="1" applyBorder="1" applyAlignment="1">
      <alignment horizontal="center" vertical="center" wrapText="1" shrinkToFi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</cellXfs>
  <cellStyles count="14">
    <cellStyle name="_цеховые" xfId="11"/>
    <cellStyle name="Обычный" xfId="0" builtinId="0"/>
    <cellStyle name="Обычный 2" xfId="5"/>
    <cellStyle name="Обычный 2 2" xfId="7"/>
    <cellStyle name="Обычный 2_ООО Тепловая компания (печора)" xfId="1"/>
    <cellStyle name="Обычный 3" xfId="8"/>
    <cellStyle name="Обычный 5" xfId="2"/>
    <cellStyle name="Обычный_PP_PitWater" xfId="4"/>
    <cellStyle name="Процентный 2" xfId="12"/>
    <cellStyle name="Процентный 4" xfId="13"/>
    <cellStyle name="Стиль 1" xfId="3"/>
    <cellStyle name="Финансовый 2" xfId="6"/>
    <cellStyle name="Финансовый 2 2" xfId="9"/>
    <cellStyle name="Финансовый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2\fails%20(d)\&#1088;&#1072;&#1073;&#1086;&#1090;&#1072;%20&#1055;&#1058;&#1054;\&#1086;&#1090;&#1095;&#1077;&#1090;&#1099;%20&#1055;&#1058;&#1054;\&#1055;&#1055;_&#1063;&#1091;&#1082;&#1086;&#1090;&#1089;&#1082;&#1080;&#1081;%20&#1092;&#1080;&#1083;&#1080;&#1072;&#1083;_2008_v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6;&#1050;&#1061;/&#1050;&#1054;&#1052;&#1052;&#1059;&#1053;&#1040;&#1051;&#1068;&#1053;&#1067;&#1045;%20&#1059;&#1057;&#1051;&#1059;&#1043;&#1048;%20&#1085;&#1072;%202024%20&#1075;&#1086;&#1076;/&#1055;&#1055;%20&#1042;&#1057;%20&#1042;&#1054;%202019-2023/&#1055;&#1055;%20&#1092;&#1072;&#1082;&#1090;%202022/&#1086;&#1090;%20&#1056;&#1054;/&#1040;&#1050;&#1042;&#1040;&#1053;&#1048;&#1050;&#1040;/_&#1061;&#1042;&#1057;%20&#1055;&#1055;%20&#1040;&#1050;&#1042;&#1040;&#1053;&#1048;&#1050;&#1040;%202022%20&#1092;&#1072;&#1082;&#1090;%20(11.03.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просы"/>
      <sheetName val="Base"/>
      <sheetName val="ModReport"/>
      <sheetName val="Budjet_Data"/>
      <sheetName val="ModReport (2)"/>
      <sheetName val="PP_otopl"/>
      <sheetName val="PP_elektro"/>
      <sheetName val="PP Voda"/>
      <sheetName val="PP_stoki"/>
      <sheetName val="PP_tbo"/>
      <sheetName val="PP_svalka"/>
      <sheetName val="PP_prochie"/>
      <sheetName val="ID_Otopl"/>
      <sheetName val="ID_Voda"/>
      <sheetName val="ID_Tbo"/>
      <sheetName val="ID_Obch"/>
      <sheetName val="Potr_stor"/>
      <sheetName val="R_gv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B3" t="str">
            <v>финансируемые из федерального бюджета</v>
          </cell>
        </row>
        <row r="4">
          <cell r="B4" t="str">
            <v>финансируемые из окружного бюджета</v>
          </cell>
        </row>
        <row r="5">
          <cell r="B5" t="str">
            <v>финансируемые из муниципального бюджета</v>
          </cell>
        </row>
        <row r="6">
          <cell r="B6" t="str">
            <v>сельскохозяйственные товаропроизводители</v>
          </cell>
        </row>
        <row r="7">
          <cell r="B7" t="str">
            <v>пищекомбинаты и хлебопекарни</v>
          </cell>
        </row>
        <row r="8">
          <cell r="B8" t="str">
            <v>ОАО "Чукоткасвязьинформ"</v>
          </cell>
        </row>
        <row r="9">
          <cell r="B9" t="str">
            <v>ГУАП  "Чукотавиа"</v>
          </cell>
        </row>
        <row r="10">
          <cell r="B10" t="str">
            <v>ГУДП "Чукотаэронавигация"</v>
          </cell>
        </row>
        <row r="11">
          <cell r="B11" t="str">
            <v>предприятия угледобывающей промышленности</v>
          </cell>
        </row>
        <row r="12">
          <cell r="B12" t="str">
            <v>морские порты</v>
          </cell>
        </row>
        <row r="13">
          <cell r="B13" t="str">
            <v>прочие коммерческие</v>
          </cell>
        </row>
        <row r="14">
          <cell r="B14" t="str">
            <v>прочие некоммерческие</v>
          </cell>
        </row>
        <row r="15">
          <cell r="B15" t="str">
            <v>собственные цеха</v>
          </cell>
        </row>
      </sheetData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  <sheetName val="раздел 2"/>
      <sheetName val="раздел 3"/>
      <sheetName val="раздел 4"/>
      <sheetName val="раздел 5"/>
      <sheetName val="Певек"/>
      <sheetName val="аморт"/>
      <sheetName val="проч цех"/>
      <sheetName val="Лист1"/>
      <sheetName val="пробы"/>
      <sheetName val="пробы (2)"/>
      <sheetName val="сырье и мат"/>
    </sheetNames>
    <sheetDataSet>
      <sheetData sheetId="0"/>
      <sheetData sheetId="1">
        <row r="10">
          <cell r="S10">
            <v>292326</v>
          </cell>
        </row>
      </sheetData>
      <sheetData sheetId="2"/>
      <sheetData sheetId="3"/>
      <sheetData sheetId="4"/>
      <sheetData sheetId="5">
        <row r="9">
          <cell r="O9">
            <v>2144.5431561535415</v>
          </cell>
        </row>
      </sheetData>
      <sheetData sheetId="6">
        <row r="40">
          <cell r="F40">
            <v>6953.0522626548673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5"/>
  <sheetViews>
    <sheetView zoomScaleNormal="100" workbookViewId="0">
      <selection activeCell="C2" sqref="C2"/>
    </sheetView>
  </sheetViews>
  <sheetFormatPr defaultColWidth="9.140625" defaultRowHeight="15.75" x14ac:dyDescent="0.25"/>
  <cols>
    <col min="1" max="1" width="51.28515625" style="5" customWidth="1"/>
    <col min="2" max="2" width="69.42578125" style="5" customWidth="1"/>
    <col min="3" max="3" width="7" style="5" customWidth="1"/>
    <col min="4" max="4" width="6.7109375" style="5" customWidth="1"/>
    <col min="5" max="16384" width="9.140625" style="5"/>
  </cols>
  <sheetData>
    <row r="1" spans="1:2" s="2" customFormat="1" ht="18.75" x14ac:dyDescent="0.3">
      <c r="A1" s="153" t="s">
        <v>49</v>
      </c>
      <c r="B1" s="153"/>
    </row>
    <row r="2" spans="1:2" s="2" customFormat="1" ht="18.75" customHeight="1" x14ac:dyDescent="0.3">
      <c r="A2" s="154" t="s">
        <v>165</v>
      </c>
      <c r="B2" s="154"/>
    </row>
    <row r="3" spans="1:2" s="2" customFormat="1" ht="18.75" x14ac:dyDescent="0.3">
      <c r="A3" s="155"/>
      <c r="B3" s="156"/>
    </row>
    <row r="4" spans="1:2" s="2" customFormat="1" ht="18.75" x14ac:dyDescent="0.3">
      <c r="A4" s="157" t="s">
        <v>35</v>
      </c>
      <c r="B4" s="157"/>
    </row>
    <row r="5" spans="1:2" ht="30.75" customHeight="1" x14ac:dyDescent="0.25">
      <c r="A5" s="3" t="s">
        <v>36</v>
      </c>
      <c r="B5" s="4" t="s">
        <v>42</v>
      </c>
    </row>
    <row r="6" spans="1:2" ht="30" customHeight="1" x14ac:dyDescent="0.25">
      <c r="A6" s="3" t="s">
        <v>37</v>
      </c>
      <c r="B6" s="6" t="s">
        <v>125</v>
      </c>
    </row>
    <row r="7" spans="1:2" ht="38.25" customHeight="1" x14ac:dyDescent="0.25">
      <c r="A7" s="3" t="s">
        <v>38</v>
      </c>
      <c r="B7" s="6" t="s">
        <v>39</v>
      </c>
    </row>
    <row r="8" spans="1:2" ht="36.75" customHeight="1" x14ac:dyDescent="0.25">
      <c r="A8" s="3" t="s">
        <v>40</v>
      </c>
      <c r="B8" s="4" t="s">
        <v>41</v>
      </c>
    </row>
    <row r="9" spans="1:2" s="9" customFormat="1" x14ac:dyDescent="0.25">
      <c r="A9" s="7"/>
      <c r="B9" s="8"/>
    </row>
    <row r="11" spans="1:2" x14ac:dyDescent="0.25">
      <c r="A11" s="21" t="s">
        <v>90</v>
      </c>
      <c r="B11" s="21" t="s">
        <v>122</v>
      </c>
    </row>
    <row r="12" spans="1:2" x14ac:dyDescent="0.25">
      <c r="A12" s="22" t="s">
        <v>120</v>
      </c>
      <c r="B12" s="22" t="s">
        <v>91</v>
      </c>
    </row>
    <row r="20" spans="1:3" x14ac:dyDescent="0.25">
      <c r="C20" s="10"/>
    </row>
    <row r="22" spans="1:3" x14ac:dyDescent="0.25">
      <c r="C22" s="11"/>
    </row>
    <row r="25" spans="1:3" s="9" customFormat="1" x14ac:dyDescent="0.25">
      <c r="A25" s="5"/>
      <c r="B25" s="5"/>
      <c r="C25" s="5"/>
    </row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X40"/>
  <sheetViews>
    <sheetView zoomScaleNormal="100" zoomScaleSheetLayoutView="100" workbookViewId="0">
      <pane xSplit="3" ySplit="5" topLeftCell="P8" activePane="bottomRight" state="frozen"/>
      <selection pane="topRight" activeCell="D1" sqref="D1"/>
      <selection pane="bottomLeft" activeCell="A6" sqref="A6"/>
      <selection pane="bottomRight" activeCell="T37" sqref="T37"/>
    </sheetView>
  </sheetViews>
  <sheetFormatPr defaultColWidth="9.140625" defaultRowHeight="12.75" x14ac:dyDescent="0.2"/>
  <cols>
    <col min="1" max="1" width="6.7109375" style="13" customWidth="1"/>
    <col min="2" max="2" width="36.5703125" style="13" customWidth="1"/>
    <col min="3" max="3" width="12.140625" style="13" customWidth="1"/>
    <col min="4" max="23" width="11.7109375" style="13" customWidth="1"/>
    <col min="24" max="24" width="13.7109375" style="13" customWidth="1"/>
    <col min="25" max="16384" width="9.140625" style="13"/>
  </cols>
  <sheetData>
    <row r="1" spans="1:23" s="18" customFormat="1" ht="21.75" customHeight="1" x14ac:dyDescent="0.3">
      <c r="A1" s="127" t="s">
        <v>84</v>
      </c>
      <c r="B1" s="127"/>
      <c r="C1" s="127"/>
      <c r="H1" s="19"/>
    </row>
    <row r="2" spans="1:23" ht="18.75" customHeight="1" x14ac:dyDescent="0.2">
      <c r="A2" s="158" t="s">
        <v>83</v>
      </c>
      <c r="B2" s="158" t="s">
        <v>43</v>
      </c>
      <c r="C2" s="158" t="s">
        <v>8</v>
      </c>
      <c r="D2" s="163" t="s">
        <v>85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5"/>
    </row>
    <row r="3" spans="1:23" s="17" customFormat="1" ht="18" customHeight="1" x14ac:dyDescent="0.2">
      <c r="A3" s="158"/>
      <c r="B3" s="158"/>
      <c r="C3" s="158"/>
      <c r="D3" s="162" t="s">
        <v>92</v>
      </c>
      <c r="E3" s="162"/>
      <c r="F3" s="162"/>
      <c r="G3" s="162"/>
      <c r="H3" s="167" t="s">
        <v>93</v>
      </c>
      <c r="I3" s="167"/>
      <c r="J3" s="167"/>
      <c r="K3" s="167"/>
      <c r="L3" s="168" t="s">
        <v>94</v>
      </c>
      <c r="M3" s="168"/>
      <c r="N3" s="168"/>
      <c r="O3" s="168"/>
      <c r="P3" s="169" t="s">
        <v>95</v>
      </c>
      <c r="Q3" s="169"/>
      <c r="R3" s="169"/>
      <c r="S3" s="169"/>
      <c r="T3" s="166" t="s">
        <v>96</v>
      </c>
      <c r="U3" s="166"/>
      <c r="V3" s="166"/>
      <c r="W3" s="166"/>
    </row>
    <row r="4" spans="1:23" s="17" customFormat="1" ht="18.75" customHeight="1" x14ac:dyDescent="0.2">
      <c r="A4" s="158"/>
      <c r="B4" s="158"/>
      <c r="C4" s="158"/>
      <c r="D4" s="23" t="s">
        <v>82</v>
      </c>
      <c r="E4" s="159" t="s">
        <v>81</v>
      </c>
      <c r="F4" s="160"/>
      <c r="G4" s="161"/>
      <c r="H4" s="23" t="s">
        <v>82</v>
      </c>
      <c r="I4" s="159" t="s">
        <v>81</v>
      </c>
      <c r="J4" s="160"/>
      <c r="K4" s="161"/>
      <c r="L4" s="23" t="s">
        <v>82</v>
      </c>
      <c r="M4" s="159" t="s">
        <v>81</v>
      </c>
      <c r="N4" s="160"/>
      <c r="O4" s="161"/>
      <c r="P4" s="23" t="s">
        <v>82</v>
      </c>
      <c r="Q4" s="159" t="s">
        <v>81</v>
      </c>
      <c r="R4" s="160"/>
      <c r="S4" s="161"/>
      <c r="T4" s="23" t="s">
        <v>82</v>
      </c>
      <c r="U4" s="159" t="s">
        <v>81</v>
      </c>
      <c r="V4" s="160"/>
      <c r="W4" s="161"/>
    </row>
    <row r="5" spans="1:23" s="17" customFormat="1" ht="19.5" customHeight="1" x14ac:dyDescent="0.2">
      <c r="A5" s="158"/>
      <c r="B5" s="158"/>
      <c r="C5" s="158"/>
      <c r="D5" s="24" t="s">
        <v>78</v>
      </c>
      <c r="E5" s="15" t="s">
        <v>80</v>
      </c>
      <c r="F5" s="15" t="s">
        <v>79</v>
      </c>
      <c r="G5" s="15" t="s">
        <v>78</v>
      </c>
      <c r="H5" s="24" t="s">
        <v>78</v>
      </c>
      <c r="I5" s="15" t="s">
        <v>80</v>
      </c>
      <c r="J5" s="15" t="s">
        <v>79</v>
      </c>
      <c r="K5" s="15" t="s">
        <v>78</v>
      </c>
      <c r="L5" s="24" t="s">
        <v>78</v>
      </c>
      <c r="M5" s="15" t="s">
        <v>80</v>
      </c>
      <c r="N5" s="15" t="s">
        <v>79</v>
      </c>
      <c r="O5" s="15" t="s">
        <v>78</v>
      </c>
      <c r="P5" s="24" t="s">
        <v>78</v>
      </c>
      <c r="Q5" s="15" t="s">
        <v>80</v>
      </c>
      <c r="R5" s="15" t="s">
        <v>79</v>
      </c>
      <c r="S5" s="15" t="s">
        <v>78</v>
      </c>
      <c r="T5" s="24" t="s">
        <v>78</v>
      </c>
      <c r="U5" s="15" t="s">
        <v>80</v>
      </c>
      <c r="V5" s="15" t="s">
        <v>79</v>
      </c>
      <c r="W5" s="15" t="s">
        <v>78</v>
      </c>
    </row>
    <row r="6" spans="1:23" s="14" customFormat="1" x14ac:dyDescent="0.2">
      <c r="A6" s="15">
        <v>1</v>
      </c>
      <c r="B6" s="15">
        <v>2</v>
      </c>
      <c r="C6" s="15">
        <v>3</v>
      </c>
      <c r="D6" s="25">
        <v>4</v>
      </c>
      <c r="E6" s="15">
        <v>5</v>
      </c>
      <c r="F6" s="15">
        <v>6</v>
      </c>
      <c r="G6" s="15">
        <v>7</v>
      </c>
      <c r="H6" s="25">
        <v>4</v>
      </c>
      <c r="I6" s="15">
        <v>5</v>
      </c>
      <c r="J6" s="15">
        <v>6</v>
      </c>
      <c r="K6" s="15">
        <v>7</v>
      </c>
      <c r="L6" s="25">
        <v>4</v>
      </c>
      <c r="M6" s="15">
        <v>5</v>
      </c>
      <c r="N6" s="15">
        <v>6</v>
      </c>
      <c r="O6" s="15">
        <v>7</v>
      </c>
      <c r="P6" s="25">
        <v>4</v>
      </c>
      <c r="Q6" s="15">
        <v>5</v>
      </c>
      <c r="R6" s="15">
        <v>6</v>
      </c>
      <c r="S6" s="15">
        <v>7</v>
      </c>
      <c r="T6" s="25">
        <v>4</v>
      </c>
      <c r="U6" s="15">
        <v>5</v>
      </c>
      <c r="V6" s="15">
        <v>6</v>
      </c>
      <c r="W6" s="15">
        <v>7</v>
      </c>
    </row>
    <row r="7" spans="1:23" s="14" customFormat="1" ht="17.25" customHeight="1" x14ac:dyDescent="0.2">
      <c r="A7" s="36" t="s">
        <v>0</v>
      </c>
      <c r="B7" s="37" t="s">
        <v>77</v>
      </c>
      <c r="C7" s="26" t="s">
        <v>16</v>
      </c>
      <c r="D7" s="29">
        <f t="shared" ref="D7:G7" si="0">D8+D9</f>
        <v>0</v>
      </c>
      <c r="E7" s="29">
        <f t="shared" si="0"/>
        <v>0</v>
      </c>
      <c r="F7" s="29">
        <f t="shared" si="0"/>
        <v>0</v>
      </c>
      <c r="G7" s="29">
        <f t="shared" si="0"/>
        <v>0</v>
      </c>
      <c r="H7" s="28">
        <f t="shared" ref="H7:W7" si="1">H8+H9</f>
        <v>0</v>
      </c>
      <c r="I7" s="29">
        <f t="shared" si="1"/>
        <v>0</v>
      </c>
      <c r="J7" s="29">
        <f t="shared" si="1"/>
        <v>0</v>
      </c>
      <c r="K7" s="29">
        <f t="shared" si="1"/>
        <v>0</v>
      </c>
      <c r="L7" s="28">
        <f t="shared" si="1"/>
        <v>0</v>
      </c>
      <c r="M7" s="29">
        <f t="shared" si="1"/>
        <v>0</v>
      </c>
      <c r="N7" s="29">
        <f t="shared" si="1"/>
        <v>0</v>
      </c>
      <c r="O7" s="29">
        <f t="shared" si="1"/>
        <v>0</v>
      </c>
      <c r="P7" s="28">
        <f t="shared" si="1"/>
        <v>0</v>
      </c>
      <c r="Q7" s="29">
        <f t="shared" si="1"/>
        <v>0</v>
      </c>
      <c r="R7" s="29">
        <f t="shared" si="1"/>
        <v>0</v>
      </c>
      <c r="S7" s="29">
        <f t="shared" si="1"/>
        <v>0</v>
      </c>
      <c r="T7" s="28">
        <f t="shared" si="1"/>
        <v>0</v>
      </c>
      <c r="U7" s="29">
        <f t="shared" si="1"/>
        <v>0</v>
      </c>
      <c r="V7" s="29">
        <f t="shared" si="1"/>
        <v>0</v>
      </c>
      <c r="W7" s="29">
        <f t="shared" si="1"/>
        <v>0</v>
      </c>
    </row>
    <row r="8" spans="1:23" s="14" customFormat="1" x14ac:dyDescent="0.2">
      <c r="A8" s="38" t="s">
        <v>11</v>
      </c>
      <c r="B8" s="39" t="s">
        <v>76</v>
      </c>
      <c r="C8" s="26" t="s">
        <v>16</v>
      </c>
      <c r="D8" s="30"/>
      <c r="E8" s="31"/>
      <c r="F8" s="31"/>
      <c r="G8" s="31">
        <f>E8+F8</f>
        <v>0</v>
      </c>
      <c r="H8" s="30"/>
      <c r="I8" s="31"/>
      <c r="J8" s="31"/>
      <c r="K8" s="31">
        <f>I8+J8</f>
        <v>0</v>
      </c>
      <c r="L8" s="30"/>
      <c r="M8" s="31"/>
      <c r="N8" s="31"/>
      <c r="O8" s="31">
        <f>M8+N8</f>
        <v>0</v>
      </c>
      <c r="P8" s="30"/>
      <c r="Q8" s="31"/>
      <c r="R8" s="31"/>
      <c r="S8" s="31">
        <f>Q8+R8</f>
        <v>0</v>
      </c>
      <c r="T8" s="30"/>
      <c r="U8" s="31"/>
      <c r="V8" s="31"/>
      <c r="W8" s="31">
        <f>U8+V8</f>
        <v>0</v>
      </c>
    </row>
    <row r="9" spans="1:23" s="14" customFormat="1" x14ac:dyDescent="0.2">
      <c r="A9" s="38" t="s">
        <v>13</v>
      </c>
      <c r="B9" s="40" t="s">
        <v>75</v>
      </c>
      <c r="C9" s="26" t="s">
        <v>16</v>
      </c>
      <c r="D9" s="30"/>
      <c r="E9" s="31"/>
      <c r="F9" s="31"/>
      <c r="G9" s="31">
        <f>E9+F9</f>
        <v>0</v>
      </c>
      <c r="H9" s="30"/>
      <c r="I9" s="31"/>
      <c r="J9" s="31"/>
      <c r="K9" s="31">
        <f>I9+J9</f>
        <v>0</v>
      </c>
      <c r="L9" s="30"/>
      <c r="M9" s="31"/>
      <c r="N9" s="31"/>
      <c r="O9" s="31">
        <f>M9+N9</f>
        <v>0</v>
      </c>
      <c r="P9" s="30"/>
      <c r="Q9" s="31"/>
      <c r="R9" s="31"/>
      <c r="S9" s="31">
        <f>Q9+R9</f>
        <v>0</v>
      </c>
      <c r="T9" s="30"/>
      <c r="U9" s="31"/>
      <c r="V9" s="31"/>
      <c r="W9" s="31">
        <f>U9+V9</f>
        <v>0</v>
      </c>
    </row>
    <row r="10" spans="1:23" s="14" customFormat="1" ht="25.5" x14ac:dyDescent="0.2">
      <c r="A10" s="36" t="s">
        <v>1</v>
      </c>
      <c r="B10" s="37" t="s">
        <v>74</v>
      </c>
      <c r="C10" s="26" t="s">
        <v>16</v>
      </c>
      <c r="D10" s="32">
        <v>228675.92</v>
      </c>
      <c r="E10" s="33">
        <f>E11+E12</f>
        <v>115806</v>
      </c>
      <c r="F10" s="33">
        <f>F11+F12</f>
        <v>121584</v>
      </c>
      <c r="G10" s="31">
        <f>E10+F10</f>
        <v>237390</v>
      </c>
      <c r="H10" s="32">
        <f>D10</f>
        <v>228675.92</v>
      </c>
      <c r="I10" s="33">
        <v>129915</v>
      </c>
      <c r="J10" s="33">
        <v>149588</v>
      </c>
      <c r="K10" s="31">
        <f>I10+J10</f>
        <v>279503</v>
      </c>
      <c r="L10" s="30">
        <v>228675.96</v>
      </c>
      <c r="M10" s="33">
        <v>148824</v>
      </c>
      <c r="N10" s="33">
        <v>138975</v>
      </c>
      <c r="O10" s="31">
        <f>M10+N10</f>
        <v>287799</v>
      </c>
      <c r="P10" s="30">
        <v>232453.22700000001</v>
      </c>
      <c r="Q10" s="33">
        <v>137545</v>
      </c>
      <c r="R10" s="33">
        <v>154781</v>
      </c>
      <c r="S10" s="31">
        <f>Q10+R10</f>
        <v>292326</v>
      </c>
      <c r="T10" s="30">
        <v>268942.33299999998</v>
      </c>
      <c r="U10" s="33">
        <v>173182</v>
      </c>
      <c r="V10" s="33">
        <v>163115</v>
      </c>
      <c r="W10" s="31">
        <f>U10+V10</f>
        <v>336297</v>
      </c>
    </row>
    <row r="11" spans="1:23" s="14" customFormat="1" ht="14.25" customHeight="1" x14ac:dyDescent="0.2">
      <c r="A11" s="38" t="s">
        <v>2</v>
      </c>
      <c r="B11" s="41" t="s">
        <v>73</v>
      </c>
      <c r="C11" s="26" t="s">
        <v>16</v>
      </c>
      <c r="D11" s="30">
        <v>4573.518</v>
      </c>
      <c r="E11" s="33">
        <v>792</v>
      </c>
      <c r="F11" s="33">
        <v>1501</v>
      </c>
      <c r="G11" s="31">
        <f>E11+F11</f>
        <v>2293</v>
      </c>
      <c r="H11" s="30">
        <f>D11</f>
        <v>4573.518</v>
      </c>
      <c r="I11" s="33">
        <v>1920</v>
      </c>
      <c r="J11" s="33">
        <v>2311</v>
      </c>
      <c r="K11" s="31">
        <f>I11+J11</f>
        <v>4231</v>
      </c>
      <c r="L11" s="30">
        <v>4573.5600000000004</v>
      </c>
      <c r="M11" s="33">
        <v>2487</v>
      </c>
      <c r="N11" s="33">
        <v>2324</v>
      </c>
      <c r="O11" s="31">
        <f>M11+N11</f>
        <v>4811</v>
      </c>
      <c r="P11" s="30">
        <v>4573.5600000000004</v>
      </c>
      <c r="Q11" s="33">
        <v>2299</v>
      </c>
      <c r="R11" s="33">
        <v>2578</v>
      </c>
      <c r="S11" s="31">
        <f>Q11+R11</f>
        <v>4877</v>
      </c>
      <c r="T11" s="30">
        <v>4490</v>
      </c>
      <c r="U11" s="33">
        <v>2896</v>
      </c>
      <c r="V11" s="33">
        <v>2377</v>
      </c>
      <c r="W11" s="31">
        <f>U11+V11</f>
        <v>5273</v>
      </c>
    </row>
    <row r="12" spans="1:23" s="14" customFormat="1" x14ac:dyDescent="0.2">
      <c r="A12" s="38" t="s">
        <v>17</v>
      </c>
      <c r="B12" s="41" t="s">
        <v>72</v>
      </c>
      <c r="C12" s="26" t="s">
        <v>16</v>
      </c>
      <c r="D12" s="31">
        <f t="shared" ref="D12:G12" si="2">D7+D10-D11</f>
        <v>224102.402</v>
      </c>
      <c r="E12" s="31">
        <v>115014</v>
      </c>
      <c r="F12" s="31">
        <v>120083</v>
      </c>
      <c r="G12" s="31">
        <f t="shared" si="2"/>
        <v>235097</v>
      </c>
      <c r="H12" s="30">
        <f t="shared" ref="H12:W12" si="3">H7+H10-H11</f>
        <v>224102.402</v>
      </c>
      <c r="I12" s="31">
        <f>I7+I10-I11</f>
        <v>127995</v>
      </c>
      <c r="J12" s="31">
        <f t="shared" ref="J12:K12" si="4">J7+J10-J11</f>
        <v>147277</v>
      </c>
      <c r="K12" s="31">
        <f t="shared" si="4"/>
        <v>275272</v>
      </c>
      <c r="L12" s="30">
        <f>L7+L10-L11</f>
        <v>224102.39999999999</v>
      </c>
      <c r="M12" s="31">
        <f t="shared" si="3"/>
        <v>146337</v>
      </c>
      <c r="N12" s="31">
        <f t="shared" si="3"/>
        <v>136651</v>
      </c>
      <c r="O12" s="31">
        <f t="shared" si="3"/>
        <v>282988</v>
      </c>
      <c r="P12" s="30">
        <f t="shared" si="3"/>
        <v>227879.66700000002</v>
      </c>
      <c r="Q12" s="31">
        <f t="shared" si="3"/>
        <v>135246</v>
      </c>
      <c r="R12" s="31">
        <f t="shared" si="3"/>
        <v>152203</v>
      </c>
      <c r="S12" s="31">
        <f t="shared" si="3"/>
        <v>287449</v>
      </c>
      <c r="T12" s="30">
        <f t="shared" si="3"/>
        <v>264452.33299999998</v>
      </c>
      <c r="U12" s="31">
        <f t="shared" si="3"/>
        <v>170286</v>
      </c>
      <c r="V12" s="31">
        <f t="shared" si="3"/>
        <v>160738</v>
      </c>
      <c r="W12" s="31">
        <f t="shared" si="3"/>
        <v>331024</v>
      </c>
    </row>
    <row r="13" spans="1:23" s="14" customFormat="1" x14ac:dyDescent="0.2">
      <c r="A13" s="38" t="s">
        <v>18</v>
      </c>
      <c r="B13" s="41" t="s">
        <v>71</v>
      </c>
      <c r="C13" s="26" t="s">
        <v>16</v>
      </c>
      <c r="D13" s="31">
        <f>D14+D15</f>
        <v>0</v>
      </c>
      <c r="E13" s="31">
        <f t="shared" ref="E13:G13" si="5">E14+E15</f>
        <v>0</v>
      </c>
      <c r="F13" s="31">
        <f t="shared" si="5"/>
        <v>0</v>
      </c>
      <c r="G13" s="31">
        <f t="shared" si="5"/>
        <v>0</v>
      </c>
      <c r="H13" s="30">
        <f t="shared" ref="H13:W13" si="6">H14+H15</f>
        <v>0</v>
      </c>
      <c r="I13" s="31">
        <f t="shared" si="6"/>
        <v>0</v>
      </c>
      <c r="J13" s="31">
        <f t="shared" si="6"/>
        <v>0</v>
      </c>
      <c r="K13" s="31">
        <f t="shared" si="6"/>
        <v>0</v>
      </c>
      <c r="L13" s="30">
        <f t="shared" si="6"/>
        <v>0</v>
      </c>
      <c r="M13" s="31">
        <f>M14+M15</f>
        <v>0</v>
      </c>
      <c r="N13" s="31">
        <f t="shared" si="6"/>
        <v>0</v>
      </c>
      <c r="O13" s="31">
        <f t="shared" si="6"/>
        <v>0</v>
      </c>
      <c r="P13" s="30">
        <f t="shared" si="6"/>
        <v>0</v>
      </c>
      <c r="Q13" s="31">
        <f t="shared" si="6"/>
        <v>0</v>
      </c>
      <c r="R13" s="31">
        <f t="shared" si="6"/>
        <v>0</v>
      </c>
      <c r="S13" s="31">
        <f t="shared" si="6"/>
        <v>0</v>
      </c>
      <c r="T13" s="30">
        <f t="shared" si="6"/>
        <v>0</v>
      </c>
      <c r="U13" s="31">
        <f t="shared" si="6"/>
        <v>0</v>
      </c>
      <c r="V13" s="31">
        <f t="shared" si="6"/>
        <v>0</v>
      </c>
      <c r="W13" s="31">
        <f t="shared" si="6"/>
        <v>0</v>
      </c>
    </row>
    <row r="14" spans="1:23" s="14" customFormat="1" ht="18" customHeight="1" x14ac:dyDescent="0.2">
      <c r="A14" s="38" t="s">
        <v>70</v>
      </c>
      <c r="B14" s="39" t="s">
        <v>69</v>
      </c>
      <c r="C14" s="26" t="s">
        <v>16</v>
      </c>
      <c r="D14" s="30">
        <v>0</v>
      </c>
      <c r="E14" s="31"/>
      <c r="F14" s="31"/>
      <c r="G14" s="31">
        <f>E14+F14</f>
        <v>0</v>
      </c>
      <c r="H14" s="30"/>
      <c r="I14" s="31"/>
      <c r="J14" s="31"/>
      <c r="K14" s="31">
        <f>I14+J14</f>
        <v>0</v>
      </c>
      <c r="L14" s="30"/>
      <c r="M14" s="31"/>
      <c r="N14" s="31"/>
      <c r="O14" s="31">
        <f>M14+N14</f>
        <v>0</v>
      </c>
      <c r="P14" s="30"/>
      <c r="Q14" s="31"/>
      <c r="R14" s="31"/>
      <c r="S14" s="31">
        <f>Q14+R14</f>
        <v>0</v>
      </c>
      <c r="T14" s="30"/>
      <c r="U14" s="31"/>
      <c r="V14" s="31"/>
      <c r="W14" s="31">
        <f>U14+V14</f>
        <v>0</v>
      </c>
    </row>
    <row r="15" spans="1:23" s="14" customFormat="1" ht="18" customHeight="1" x14ac:dyDescent="0.2">
      <c r="A15" s="38" t="s">
        <v>68</v>
      </c>
      <c r="B15" s="39" t="s">
        <v>67</v>
      </c>
      <c r="C15" s="26" t="s">
        <v>16</v>
      </c>
      <c r="D15" s="30">
        <v>0</v>
      </c>
      <c r="E15" s="31"/>
      <c r="F15" s="31"/>
      <c r="G15" s="31">
        <f>E15+F15</f>
        <v>0</v>
      </c>
      <c r="H15" s="30"/>
      <c r="I15" s="31"/>
      <c r="J15" s="31"/>
      <c r="K15" s="31">
        <f>I15+J15</f>
        <v>0</v>
      </c>
      <c r="L15" s="30"/>
      <c r="M15" s="31"/>
      <c r="N15" s="31"/>
      <c r="O15" s="31">
        <f>M15+N15</f>
        <v>0</v>
      </c>
      <c r="P15" s="30"/>
      <c r="Q15" s="31"/>
      <c r="R15" s="31"/>
      <c r="S15" s="31">
        <f>Q15+R15</f>
        <v>0</v>
      </c>
      <c r="T15" s="30"/>
      <c r="U15" s="31"/>
      <c r="V15" s="31"/>
      <c r="W15" s="31">
        <f>U15+V15</f>
        <v>0</v>
      </c>
    </row>
    <row r="16" spans="1:23" s="16" customFormat="1" ht="18" customHeight="1" x14ac:dyDescent="0.2">
      <c r="A16" s="36" t="s">
        <v>20</v>
      </c>
      <c r="B16" s="37" t="s">
        <v>97</v>
      </c>
      <c r="C16" s="27" t="s">
        <v>16</v>
      </c>
      <c r="D16" s="34">
        <f>D12-D13</f>
        <v>224102.402</v>
      </c>
      <c r="E16" s="34">
        <f>E12-E13</f>
        <v>115014</v>
      </c>
      <c r="F16" s="34">
        <f t="shared" ref="F16:G16" si="7">F12-F13</f>
        <v>120083</v>
      </c>
      <c r="G16" s="34">
        <f t="shared" si="7"/>
        <v>235097</v>
      </c>
      <c r="H16" s="32">
        <f t="shared" ref="H16:W16" si="8">H12-H13</f>
        <v>224102.402</v>
      </c>
      <c r="I16" s="34">
        <f t="shared" si="8"/>
        <v>127995</v>
      </c>
      <c r="J16" s="34">
        <f t="shared" si="8"/>
        <v>147277</v>
      </c>
      <c r="K16" s="34">
        <f t="shared" si="8"/>
        <v>275272</v>
      </c>
      <c r="L16" s="32">
        <f>L12-L13</f>
        <v>224102.39999999999</v>
      </c>
      <c r="M16" s="34">
        <f>M12-M13</f>
        <v>146337</v>
      </c>
      <c r="N16" s="34">
        <f t="shared" si="8"/>
        <v>136651</v>
      </c>
      <c r="O16" s="34">
        <f t="shared" si="8"/>
        <v>282988</v>
      </c>
      <c r="P16" s="32">
        <f t="shared" si="8"/>
        <v>227879.66700000002</v>
      </c>
      <c r="Q16" s="34">
        <f t="shared" si="8"/>
        <v>135246</v>
      </c>
      <c r="R16" s="34">
        <f t="shared" si="8"/>
        <v>152203</v>
      </c>
      <c r="S16" s="34">
        <f t="shared" si="8"/>
        <v>287449</v>
      </c>
      <c r="T16" s="32">
        <f t="shared" si="8"/>
        <v>264452.33299999998</v>
      </c>
      <c r="U16" s="34">
        <f t="shared" si="8"/>
        <v>170286</v>
      </c>
      <c r="V16" s="34">
        <f t="shared" si="8"/>
        <v>160738</v>
      </c>
      <c r="W16" s="34">
        <f t="shared" si="8"/>
        <v>331024</v>
      </c>
    </row>
    <row r="17" spans="1:23" s="14" customFormat="1" ht="18.75" customHeight="1" x14ac:dyDescent="0.2">
      <c r="A17" s="38" t="s">
        <v>21</v>
      </c>
      <c r="B17" s="41" t="s">
        <v>66</v>
      </c>
      <c r="C17" s="26" t="s">
        <v>16</v>
      </c>
      <c r="D17" s="31">
        <f t="shared" ref="D17:G17" si="9">D18+D19+D20</f>
        <v>0</v>
      </c>
      <c r="E17" s="31">
        <f t="shared" si="9"/>
        <v>0</v>
      </c>
      <c r="F17" s="31">
        <f t="shared" si="9"/>
        <v>0</v>
      </c>
      <c r="G17" s="31">
        <f t="shared" si="9"/>
        <v>0</v>
      </c>
      <c r="H17" s="30">
        <f t="shared" ref="H17:W17" si="10">H18+H19+H20</f>
        <v>0</v>
      </c>
      <c r="I17" s="31">
        <f t="shared" si="10"/>
        <v>0</v>
      </c>
      <c r="J17" s="31">
        <f t="shared" si="10"/>
        <v>0</v>
      </c>
      <c r="K17" s="31">
        <f t="shared" si="10"/>
        <v>0</v>
      </c>
      <c r="L17" s="30">
        <f t="shared" si="10"/>
        <v>0</v>
      </c>
      <c r="M17" s="31">
        <f t="shared" si="10"/>
        <v>0</v>
      </c>
      <c r="N17" s="31">
        <f t="shared" si="10"/>
        <v>0</v>
      </c>
      <c r="O17" s="31">
        <f t="shared" si="10"/>
        <v>0</v>
      </c>
      <c r="P17" s="30">
        <f t="shared" si="10"/>
        <v>0</v>
      </c>
      <c r="Q17" s="31">
        <f t="shared" si="10"/>
        <v>0</v>
      </c>
      <c r="R17" s="31">
        <f t="shared" si="10"/>
        <v>0</v>
      </c>
      <c r="S17" s="31">
        <f t="shared" si="10"/>
        <v>0</v>
      </c>
      <c r="T17" s="30">
        <f t="shared" si="10"/>
        <v>0</v>
      </c>
      <c r="U17" s="31">
        <f t="shared" si="10"/>
        <v>0</v>
      </c>
      <c r="V17" s="31">
        <f t="shared" si="10"/>
        <v>0</v>
      </c>
      <c r="W17" s="31">
        <f t="shared" si="10"/>
        <v>0</v>
      </c>
    </row>
    <row r="18" spans="1:23" s="14" customFormat="1" ht="18" hidden="1" customHeight="1" x14ac:dyDescent="0.2">
      <c r="A18" s="38"/>
      <c r="B18" s="39"/>
      <c r="C18" s="26"/>
      <c r="D18" s="30"/>
      <c r="E18" s="31"/>
      <c r="F18" s="31"/>
      <c r="G18" s="31"/>
      <c r="H18" s="30"/>
      <c r="I18" s="31"/>
      <c r="J18" s="31"/>
      <c r="K18" s="31"/>
      <c r="L18" s="30"/>
      <c r="M18" s="31"/>
      <c r="N18" s="31"/>
      <c r="O18" s="31"/>
      <c r="P18" s="30"/>
      <c r="Q18" s="31"/>
      <c r="R18" s="31"/>
      <c r="S18" s="31"/>
      <c r="T18" s="30"/>
      <c r="U18" s="31"/>
      <c r="V18" s="31"/>
      <c r="W18" s="31"/>
    </row>
    <row r="19" spans="1:23" s="14" customFormat="1" hidden="1" x14ac:dyDescent="0.2">
      <c r="A19" s="38"/>
      <c r="B19" s="39"/>
      <c r="C19" s="26"/>
      <c r="D19" s="30"/>
      <c r="E19" s="31"/>
      <c r="F19" s="31"/>
      <c r="G19" s="31"/>
      <c r="H19" s="30"/>
      <c r="I19" s="31"/>
      <c r="J19" s="31"/>
      <c r="K19" s="31"/>
      <c r="L19" s="30"/>
      <c r="M19" s="31"/>
      <c r="N19" s="31"/>
      <c r="O19" s="31"/>
      <c r="P19" s="30"/>
      <c r="Q19" s="31"/>
      <c r="R19" s="31"/>
      <c r="S19" s="31"/>
      <c r="T19" s="30"/>
      <c r="U19" s="31"/>
      <c r="V19" s="31"/>
      <c r="W19" s="31"/>
    </row>
    <row r="20" spans="1:23" s="14" customFormat="1" x14ac:dyDescent="0.2">
      <c r="A20" s="38" t="s">
        <v>65</v>
      </c>
      <c r="B20" s="39" t="s">
        <v>64</v>
      </c>
      <c r="C20" s="26" t="s">
        <v>16</v>
      </c>
      <c r="D20" s="30">
        <v>0</v>
      </c>
      <c r="E20" s="33"/>
      <c r="F20" s="33"/>
      <c r="G20" s="31">
        <f>E20+F20</f>
        <v>0</v>
      </c>
      <c r="H20" s="30">
        <f>D20</f>
        <v>0</v>
      </c>
      <c r="I20" s="33"/>
      <c r="J20" s="33"/>
      <c r="K20" s="31">
        <f>I20+J20</f>
        <v>0</v>
      </c>
      <c r="L20" s="30">
        <f>H20</f>
        <v>0</v>
      </c>
      <c r="M20" s="33"/>
      <c r="N20" s="33"/>
      <c r="O20" s="31">
        <f>M20+N20</f>
        <v>0</v>
      </c>
      <c r="P20" s="30">
        <f>L20</f>
        <v>0</v>
      </c>
      <c r="Q20" s="33"/>
      <c r="R20" s="33"/>
      <c r="S20" s="31">
        <f>Q20+R20</f>
        <v>0</v>
      </c>
      <c r="T20" s="30">
        <f>P20</f>
        <v>0</v>
      </c>
      <c r="U20" s="33"/>
      <c r="V20" s="33"/>
      <c r="W20" s="31">
        <f>U20+V20</f>
        <v>0</v>
      </c>
    </row>
    <row r="21" spans="1:23" s="14" customFormat="1" x14ac:dyDescent="0.2">
      <c r="A21" s="36" t="s">
        <v>63</v>
      </c>
      <c r="B21" s="37" t="s">
        <v>98</v>
      </c>
      <c r="C21" s="26" t="s">
        <v>16</v>
      </c>
      <c r="D21" s="31">
        <f t="shared" ref="D21:G21" si="11">D16-D17</f>
        <v>224102.402</v>
      </c>
      <c r="E21" s="31">
        <f t="shared" si="11"/>
        <v>115014</v>
      </c>
      <c r="F21" s="31">
        <f t="shared" si="11"/>
        <v>120083</v>
      </c>
      <c r="G21" s="31">
        <f t="shared" si="11"/>
        <v>235097</v>
      </c>
      <c r="H21" s="30">
        <f t="shared" ref="H21:W21" si="12">H16-H17</f>
        <v>224102.402</v>
      </c>
      <c r="I21" s="31">
        <f t="shared" si="12"/>
        <v>127995</v>
      </c>
      <c r="J21" s="31">
        <f t="shared" si="12"/>
        <v>147277</v>
      </c>
      <c r="K21" s="31">
        <f t="shared" si="12"/>
        <v>275272</v>
      </c>
      <c r="L21" s="30">
        <f t="shared" si="12"/>
        <v>224102.39999999999</v>
      </c>
      <c r="M21" s="31">
        <f>M16-M17</f>
        <v>146337</v>
      </c>
      <c r="N21" s="31">
        <f t="shared" si="12"/>
        <v>136651</v>
      </c>
      <c r="O21" s="31">
        <f t="shared" si="12"/>
        <v>282988</v>
      </c>
      <c r="P21" s="30">
        <f t="shared" si="12"/>
        <v>227879.66700000002</v>
      </c>
      <c r="Q21" s="31">
        <f t="shared" si="12"/>
        <v>135246</v>
      </c>
      <c r="R21" s="31">
        <f t="shared" si="12"/>
        <v>152203</v>
      </c>
      <c r="S21" s="31">
        <f t="shared" si="12"/>
        <v>287449</v>
      </c>
      <c r="T21" s="30">
        <f t="shared" si="12"/>
        <v>264452.33299999998</v>
      </c>
      <c r="U21" s="31">
        <f t="shared" si="12"/>
        <v>170286</v>
      </c>
      <c r="V21" s="31">
        <f t="shared" si="12"/>
        <v>160738</v>
      </c>
      <c r="W21" s="31">
        <f t="shared" si="12"/>
        <v>331024</v>
      </c>
    </row>
    <row r="22" spans="1:23" s="14" customFormat="1" x14ac:dyDescent="0.2">
      <c r="A22" s="36"/>
      <c r="B22" s="37"/>
      <c r="C22" s="26"/>
      <c r="D22" s="31">
        <f>D23+D30+D33</f>
        <v>224102.402</v>
      </c>
      <c r="E22" s="31">
        <f t="shared" ref="E22:G22" si="13">E23+E30+E33</f>
        <v>115014</v>
      </c>
      <c r="F22" s="31">
        <f t="shared" si="13"/>
        <v>120083</v>
      </c>
      <c r="G22" s="31">
        <f t="shared" si="13"/>
        <v>235097</v>
      </c>
      <c r="H22" s="30">
        <f t="shared" ref="H22:W22" si="14">H23+H30+H33</f>
        <v>224102.402</v>
      </c>
      <c r="I22" s="31">
        <f>I23+I30+I33</f>
        <v>127995</v>
      </c>
      <c r="J22" s="31">
        <f t="shared" ref="J22:K22" si="15">J23+J30+J33</f>
        <v>147277</v>
      </c>
      <c r="K22" s="31">
        <f t="shared" si="15"/>
        <v>275272</v>
      </c>
      <c r="L22" s="30">
        <f t="shared" si="14"/>
        <v>224102.39999999999</v>
      </c>
      <c r="M22" s="31">
        <f t="shared" si="14"/>
        <v>146337</v>
      </c>
      <c r="N22" s="31">
        <f t="shared" si="14"/>
        <v>136651</v>
      </c>
      <c r="O22" s="31">
        <f t="shared" si="14"/>
        <v>282988</v>
      </c>
      <c r="P22" s="30">
        <f t="shared" si="14"/>
        <v>227879.66700000002</v>
      </c>
      <c r="Q22" s="31">
        <f t="shared" si="14"/>
        <v>135246</v>
      </c>
      <c r="R22" s="31">
        <f t="shared" si="14"/>
        <v>152203</v>
      </c>
      <c r="S22" s="31">
        <f t="shared" si="14"/>
        <v>287449</v>
      </c>
      <c r="T22" s="30">
        <f t="shared" si="14"/>
        <v>264452.33299999998</v>
      </c>
      <c r="U22" s="31">
        <f t="shared" si="14"/>
        <v>170286</v>
      </c>
      <c r="V22" s="31">
        <f t="shared" si="14"/>
        <v>160738</v>
      </c>
      <c r="W22" s="31">
        <f t="shared" si="14"/>
        <v>331024</v>
      </c>
    </row>
    <row r="23" spans="1:23" s="16" customFormat="1" x14ac:dyDescent="0.2">
      <c r="A23" s="36" t="s">
        <v>62</v>
      </c>
      <c r="B23" s="37" t="s">
        <v>61</v>
      </c>
      <c r="C23" s="27" t="s">
        <v>16</v>
      </c>
      <c r="D23" s="34">
        <f t="shared" ref="D23:G23" si="16">D24+D27</f>
        <v>0</v>
      </c>
      <c r="E23" s="34">
        <f t="shared" si="16"/>
        <v>0</v>
      </c>
      <c r="F23" s="34">
        <f t="shared" si="16"/>
        <v>0</v>
      </c>
      <c r="G23" s="34">
        <f t="shared" si="16"/>
        <v>0</v>
      </c>
      <c r="H23" s="32">
        <f t="shared" ref="H23:W23" si="17">H24+H27</f>
        <v>0</v>
      </c>
      <c r="I23" s="34">
        <f t="shared" si="17"/>
        <v>0</v>
      </c>
      <c r="J23" s="34">
        <f t="shared" si="17"/>
        <v>0</v>
      </c>
      <c r="K23" s="34">
        <f t="shared" si="17"/>
        <v>0</v>
      </c>
      <c r="L23" s="32">
        <f t="shared" si="17"/>
        <v>0</v>
      </c>
      <c r="M23" s="34">
        <f t="shared" si="17"/>
        <v>0</v>
      </c>
      <c r="N23" s="34">
        <f t="shared" si="17"/>
        <v>0</v>
      </c>
      <c r="O23" s="34">
        <f t="shared" si="17"/>
        <v>0</v>
      </c>
      <c r="P23" s="32">
        <f t="shared" si="17"/>
        <v>0</v>
      </c>
      <c r="Q23" s="34">
        <f t="shared" si="17"/>
        <v>0</v>
      </c>
      <c r="R23" s="34">
        <f t="shared" si="17"/>
        <v>0</v>
      </c>
      <c r="S23" s="34">
        <f t="shared" si="17"/>
        <v>0</v>
      </c>
      <c r="T23" s="32">
        <f t="shared" si="17"/>
        <v>0</v>
      </c>
      <c r="U23" s="34">
        <f t="shared" si="17"/>
        <v>0</v>
      </c>
      <c r="V23" s="34">
        <f t="shared" si="17"/>
        <v>0</v>
      </c>
      <c r="W23" s="34">
        <f t="shared" si="17"/>
        <v>0</v>
      </c>
    </row>
    <row r="24" spans="1:23" s="14" customFormat="1" ht="15.75" customHeight="1" x14ac:dyDescent="0.2">
      <c r="A24" s="38"/>
      <c r="B24" s="39" t="s">
        <v>60</v>
      </c>
      <c r="C24" s="26" t="s">
        <v>16</v>
      </c>
      <c r="D24" s="31">
        <f t="shared" ref="D24:G24" si="18">D25+D26</f>
        <v>0</v>
      </c>
      <c r="E24" s="31">
        <f t="shared" si="18"/>
        <v>0</v>
      </c>
      <c r="F24" s="31">
        <f t="shared" si="18"/>
        <v>0</v>
      </c>
      <c r="G24" s="31">
        <f t="shared" si="18"/>
        <v>0</v>
      </c>
      <c r="H24" s="30">
        <f t="shared" ref="H24:W24" si="19">H25+H26</f>
        <v>0</v>
      </c>
      <c r="I24" s="31">
        <f t="shared" si="19"/>
        <v>0</v>
      </c>
      <c r="J24" s="31">
        <f t="shared" si="19"/>
        <v>0</v>
      </c>
      <c r="K24" s="31">
        <f t="shared" si="19"/>
        <v>0</v>
      </c>
      <c r="L24" s="30">
        <f t="shared" si="19"/>
        <v>0</v>
      </c>
      <c r="M24" s="31">
        <f t="shared" si="19"/>
        <v>0</v>
      </c>
      <c r="N24" s="31">
        <f t="shared" si="19"/>
        <v>0</v>
      </c>
      <c r="O24" s="31">
        <f t="shared" si="19"/>
        <v>0</v>
      </c>
      <c r="P24" s="30">
        <f t="shared" si="19"/>
        <v>0</v>
      </c>
      <c r="Q24" s="31">
        <f t="shared" si="19"/>
        <v>0</v>
      </c>
      <c r="R24" s="31">
        <f t="shared" si="19"/>
        <v>0</v>
      </c>
      <c r="S24" s="31">
        <f t="shared" si="19"/>
        <v>0</v>
      </c>
      <c r="T24" s="30">
        <f t="shared" si="19"/>
        <v>0</v>
      </c>
      <c r="U24" s="31">
        <f t="shared" si="19"/>
        <v>0</v>
      </c>
      <c r="V24" s="31">
        <f t="shared" si="19"/>
        <v>0</v>
      </c>
      <c r="W24" s="31">
        <f t="shared" si="19"/>
        <v>0</v>
      </c>
    </row>
    <row r="25" spans="1:23" s="14" customFormat="1" x14ac:dyDescent="0.2">
      <c r="A25" s="38"/>
      <c r="B25" s="40" t="s">
        <v>51</v>
      </c>
      <c r="C25" s="26" t="s">
        <v>16</v>
      </c>
      <c r="D25" s="30"/>
      <c r="E25" s="31"/>
      <c r="F25" s="31"/>
      <c r="G25" s="31">
        <f>E25+F25</f>
        <v>0</v>
      </c>
      <c r="H25" s="30"/>
      <c r="I25" s="31"/>
      <c r="J25" s="31"/>
      <c r="K25" s="31">
        <f>I25+J25</f>
        <v>0</v>
      </c>
      <c r="L25" s="30"/>
      <c r="M25" s="31"/>
      <c r="N25" s="31"/>
      <c r="O25" s="31">
        <f>M25+N25</f>
        <v>0</v>
      </c>
      <c r="P25" s="30"/>
      <c r="Q25" s="31"/>
      <c r="R25" s="31"/>
      <c r="S25" s="31">
        <f>Q25+R25</f>
        <v>0</v>
      </c>
      <c r="T25" s="30"/>
      <c r="U25" s="31"/>
      <c r="V25" s="31"/>
      <c r="W25" s="31">
        <f>U25+V25</f>
        <v>0</v>
      </c>
    </row>
    <row r="26" spans="1:23" s="14" customFormat="1" x14ac:dyDescent="0.2">
      <c r="A26" s="38"/>
      <c r="B26" s="40" t="s">
        <v>57</v>
      </c>
      <c r="C26" s="26" t="s">
        <v>16</v>
      </c>
      <c r="D26" s="30"/>
      <c r="E26" s="31"/>
      <c r="F26" s="31"/>
      <c r="G26" s="31">
        <f>E26+F26</f>
        <v>0</v>
      </c>
      <c r="H26" s="30"/>
      <c r="I26" s="31"/>
      <c r="J26" s="31"/>
      <c r="K26" s="31">
        <f>I26+J26</f>
        <v>0</v>
      </c>
      <c r="L26" s="30"/>
      <c r="M26" s="31"/>
      <c r="N26" s="31"/>
      <c r="O26" s="31">
        <f>M26+N26</f>
        <v>0</v>
      </c>
      <c r="P26" s="30"/>
      <c r="Q26" s="31"/>
      <c r="R26" s="31"/>
      <c r="S26" s="31">
        <f>Q26+R26</f>
        <v>0</v>
      </c>
      <c r="T26" s="30"/>
      <c r="U26" s="31"/>
      <c r="V26" s="31"/>
      <c r="W26" s="31">
        <f>U26+V26</f>
        <v>0</v>
      </c>
    </row>
    <row r="27" spans="1:23" s="14" customFormat="1" x14ac:dyDescent="0.2">
      <c r="A27" s="38" t="s">
        <v>59</v>
      </c>
      <c r="B27" s="39" t="s">
        <v>58</v>
      </c>
      <c r="C27" s="26" t="s">
        <v>16</v>
      </c>
      <c r="D27" s="34">
        <f t="shared" ref="D27:G27" si="20">D28+D29</f>
        <v>0</v>
      </c>
      <c r="E27" s="34">
        <f t="shared" si="20"/>
        <v>0</v>
      </c>
      <c r="F27" s="31">
        <f t="shared" si="20"/>
        <v>0</v>
      </c>
      <c r="G27" s="31">
        <f t="shared" si="20"/>
        <v>0</v>
      </c>
      <c r="H27" s="34">
        <f t="shared" ref="H27:W27" si="21">H28+H29</f>
        <v>0</v>
      </c>
      <c r="I27" s="34">
        <f t="shared" si="21"/>
        <v>0</v>
      </c>
      <c r="J27" s="31">
        <f t="shared" si="21"/>
        <v>0</v>
      </c>
      <c r="K27" s="31">
        <f t="shared" si="21"/>
        <v>0</v>
      </c>
      <c r="L27" s="34">
        <f t="shared" si="21"/>
        <v>0</v>
      </c>
      <c r="M27" s="34">
        <f t="shared" si="21"/>
        <v>0</v>
      </c>
      <c r="N27" s="31">
        <f t="shared" si="21"/>
        <v>0</v>
      </c>
      <c r="O27" s="31">
        <f t="shared" si="21"/>
        <v>0</v>
      </c>
      <c r="P27" s="34">
        <f t="shared" si="21"/>
        <v>0</v>
      </c>
      <c r="Q27" s="34">
        <f t="shared" si="21"/>
        <v>0</v>
      </c>
      <c r="R27" s="31">
        <f t="shared" si="21"/>
        <v>0</v>
      </c>
      <c r="S27" s="31">
        <f t="shared" si="21"/>
        <v>0</v>
      </c>
      <c r="T27" s="34">
        <f t="shared" si="21"/>
        <v>0</v>
      </c>
      <c r="U27" s="34">
        <f t="shared" si="21"/>
        <v>0</v>
      </c>
      <c r="V27" s="31">
        <f t="shared" si="21"/>
        <v>0</v>
      </c>
      <c r="W27" s="31">
        <f t="shared" si="21"/>
        <v>0</v>
      </c>
    </row>
    <row r="28" spans="1:23" s="14" customFormat="1" x14ac:dyDescent="0.2">
      <c r="A28" s="38"/>
      <c r="B28" s="40" t="s">
        <v>51</v>
      </c>
      <c r="C28" s="26" t="s">
        <v>16</v>
      </c>
      <c r="D28" s="30"/>
      <c r="E28" s="31"/>
      <c r="F28" s="31"/>
      <c r="G28" s="31">
        <f>E28+F28</f>
        <v>0</v>
      </c>
      <c r="H28" s="30"/>
      <c r="I28" s="31"/>
      <c r="J28" s="31"/>
      <c r="K28" s="31">
        <f>I28+J28</f>
        <v>0</v>
      </c>
      <c r="L28" s="30"/>
      <c r="M28" s="31"/>
      <c r="N28" s="31"/>
      <c r="O28" s="31">
        <f>M28+N28</f>
        <v>0</v>
      </c>
      <c r="P28" s="30"/>
      <c r="Q28" s="31"/>
      <c r="R28" s="31"/>
      <c r="S28" s="31">
        <f>Q28+R28</f>
        <v>0</v>
      </c>
      <c r="T28" s="30"/>
      <c r="U28" s="31"/>
      <c r="V28" s="31"/>
      <c r="W28" s="31">
        <f>U28+V28</f>
        <v>0</v>
      </c>
    </row>
    <row r="29" spans="1:23" s="14" customFormat="1" x14ac:dyDescent="0.2">
      <c r="A29" s="38"/>
      <c r="B29" s="40" t="s">
        <v>57</v>
      </c>
      <c r="C29" s="26" t="s">
        <v>16</v>
      </c>
      <c r="D29" s="30"/>
      <c r="E29" s="31"/>
      <c r="F29" s="31"/>
      <c r="G29" s="31">
        <f>E29+F29</f>
        <v>0</v>
      </c>
      <c r="H29" s="30"/>
      <c r="I29" s="31"/>
      <c r="J29" s="31"/>
      <c r="K29" s="31">
        <f>I29+J29</f>
        <v>0</v>
      </c>
      <c r="L29" s="30"/>
      <c r="M29" s="31"/>
      <c r="N29" s="31"/>
      <c r="O29" s="31">
        <f>M29+N29</f>
        <v>0</v>
      </c>
      <c r="P29" s="30"/>
      <c r="Q29" s="31"/>
      <c r="R29" s="31"/>
      <c r="S29" s="31">
        <f>Q29+R29</f>
        <v>0</v>
      </c>
      <c r="T29" s="30"/>
      <c r="U29" s="31"/>
      <c r="V29" s="31"/>
      <c r="W29" s="31">
        <f>U29+V29</f>
        <v>0</v>
      </c>
    </row>
    <row r="30" spans="1:23" s="16" customFormat="1" x14ac:dyDescent="0.2">
      <c r="A30" s="36" t="s">
        <v>56</v>
      </c>
      <c r="B30" s="42" t="s">
        <v>55</v>
      </c>
      <c r="C30" s="27" t="s">
        <v>16</v>
      </c>
      <c r="D30" s="34">
        <f t="shared" ref="D30:G30" si="22">D31+D32</f>
        <v>0</v>
      </c>
      <c r="E30" s="34">
        <f t="shared" si="22"/>
        <v>0</v>
      </c>
      <c r="F30" s="34">
        <f t="shared" si="22"/>
        <v>0</v>
      </c>
      <c r="G30" s="34">
        <f t="shared" si="22"/>
        <v>0</v>
      </c>
      <c r="H30" s="34">
        <f t="shared" ref="H30:W30" si="23">H31+H32</f>
        <v>0</v>
      </c>
      <c r="I30" s="34">
        <f t="shared" si="23"/>
        <v>0</v>
      </c>
      <c r="J30" s="34">
        <f t="shared" si="23"/>
        <v>0</v>
      </c>
      <c r="K30" s="34">
        <f t="shared" si="23"/>
        <v>0</v>
      </c>
      <c r="L30" s="34">
        <f t="shared" si="23"/>
        <v>0</v>
      </c>
      <c r="M30" s="34">
        <f t="shared" si="23"/>
        <v>0</v>
      </c>
      <c r="N30" s="34">
        <f t="shared" si="23"/>
        <v>0</v>
      </c>
      <c r="O30" s="34">
        <f t="shared" si="23"/>
        <v>0</v>
      </c>
      <c r="P30" s="34">
        <f t="shared" si="23"/>
        <v>0</v>
      </c>
      <c r="Q30" s="34">
        <f t="shared" si="23"/>
        <v>0</v>
      </c>
      <c r="R30" s="34">
        <f t="shared" si="23"/>
        <v>0</v>
      </c>
      <c r="S30" s="34">
        <f t="shared" si="23"/>
        <v>0</v>
      </c>
      <c r="T30" s="34">
        <f t="shared" si="23"/>
        <v>0</v>
      </c>
      <c r="U30" s="34">
        <f t="shared" si="23"/>
        <v>0</v>
      </c>
      <c r="V30" s="34">
        <f t="shared" si="23"/>
        <v>0</v>
      </c>
      <c r="W30" s="34">
        <f t="shared" si="23"/>
        <v>0</v>
      </c>
    </row>
    <row r="31" spans="1:23" s="14" customFormat="1" x14ac:dyDescent="0.2">
      <c r="A31" s="38"/>
      <c r="B31" s="40" t="s">
        <v>51</v>
      </c>
      <c r="C31" s="26" t="s">
        <v>16</v>
      </c>
      <c r="D31" s="30"/>
      <c r="E31" s="31"/>
      <c r="F31" s="31"/>
      <c r="G31" s="31">
        <f>E31+F31</f>
        <v>0</v>
      </c>
      <c r="H31" s="30"/>
      <c r="I31" s="31"/>
      <c r="J31" s="31"/>
      <c r="K31" s="31">
        <f>I31+J31</f>
        <v>0</v>
      </c>
      <c r="L31" s="30"/>
      <c r="M31" s="31"/>
      <c r="N31" s="31"/>
      <c r="O31" s="31">
        <f>M31+N31</f>
        <v>0</v>
      </c>
      <c r="P31" s="30"/>
      <c r="Q31" s="31"/>
      <c r="R31" s="31"/>
      <c r="S31" s="31">
        <f>Q31+R31</f>
        <v>0</v>
      </c>
      <c r="T31" s="30"/>
      <c r="U31" s="31"/>
      <c r="V31" s="31"/>
      <c r="W31" s="31">
        <f>U31+V31</f>
        <v>0</v>
      </c>
    </row>
    <row r="32" spans="1:23" s="14" customFormat="1" x14ac:dyDescent="0.2">
      <c r="A32" s="38"/>
      <c r="B32" s="43" t="s">
        <v>54</v>
      </c>
      <c r="C32" s="26" t="s">
        <v>16</v>
      </c>
      <c r="D32" s="30"/>
      <c r="E32" s="31"/>
      <c r="F32" s="31"/>
      <c r="G32" s="31">
        <f>E32+F32</f>
        <v>0</v>
      </c>
      <c r="H32" s="30"/>
      <c r="I32" s="31"/>
      <c r="J32" s="31"/>
      <c r="K32" s="31">
        <f>I32+J32</f>
        <v>0</v>
      </c>
      <c r="L32" s="30"/>
      <c r="M32" s="31"/>
      <c r="N32" s="31"/>
      <c r="O32" s="31">
        <f>M32+N32</f>
        <v>0</v>
      </c>
      <c r="P32" s="30"/>
      <c r="Q32" s="31"/>
      <c r="R32" s="31"/>
      <c r="S32" s="31">
        <f>Q32+R32</f>
        <v>0</v>
      </c>
      <c r="T32" s="30"/>
      <c r="U32" s="31"/>
      <c r="V32" s="31"/>
      <c r="W32" s="31">
        <f>U32+V32</f>
        <v>0</v>
      </c>
    </row>
    <row r="33" spans="1:24" s="16" customFormat="1" x14ac:dyDescent="0.2">
      <c r="A33" s="36" t="s">
        <v>53</v>
      </c>
      <c r="B33" s="42" t="s">
        <v>52</v>
      </c>
      <c r="C33" s="27" t="s">
        <v>16</v>
      </c>
      <c r="D33" s="34">
        <f t="shared" ref="D33:G33" si="24">D34+D35</f>
        <v>224102.402</v>
      </c>
      <c r="E33" s="34">
        <f t="shared" si="24"/>
        <v>115014</v>
      </c>
      <c r="F33" s="34">
        <f t="shared" si="24"/>
        <v>120083</v>
      </c>
      <c r="G33" s="34">
        <f t="shared" si="24"/>
        <v>235097</v>
      </c>
      <c r="H33" s="32">
        <f t="shared" ref="H33:W33" si="25">H34+H35</f>
        <v>224102.402</v>
      </c>
      <c r="I33" s="34">
        <f t="shared" si="25"/>
        <v>127995</v>
      </c>
      <c r="J33" s="34">
        <f t="shared" si="25"/>
        <v>147277</v>
      </c>
      <c r="K33" s="34">
        <f t="shared" si="25"/>
        <v>275272</v>
      </c>
      <c r="L33" s="32">
        <f t="shared" si="25"/>
        <v>224102.39999999999</v>
      </c>
      <c r="M33" s="34">
        <f t="shared" si="25"/>
        <v>146337</v>
      </c>
      <c r="N33" s="34">
        <f t="shared" si="25"/>
        <v>136651</v>
      </c>
      <c r="O33" s="34">
        <f t="shared" si="25"/>
        <v>282988</v>
      </c>
      <c r="P33" s="32">
        <f t="shared" si="25"/>
        <v>227879.66700000002</v>
      </c>
      <c r="Q33" s="34">
        <f t="shared" si="25"/>
        <v>135246</v>
      </c>
      <c r="R33" s="34">
        <f t="shared" si="25"/>
        <v>152203</v>
      </c>
      <c r="S33" s="34">
        <f t="shared" si="25"/>
        <v>287449</v>
      </c>
      <c r="T33" s="32">
        <f t="shared" si="25"/>
        <v>264452.33299999998</v>
      </c>
      <c r="U33" s="34">
        <f t="shared" si="25"/>
        <v>170286</v>
      </c>
      <c r="V33" s="34">
        <f t="shared" si="25"/>
        <v>160738</v>
      </c>
      <c r="W33" s="34">
        <f t="shared" si="25"/>
        <v>331024</v>
      </c>
    </row>
    <row r="34" spans="1:24" s="14" customFormat="1" ht="15.75" x14ac:dyDescent="0.2">
      <c r="A34" s="38"/>
      <c r="B34" s="40" t="s">
        <v>51</v>
      </c>
      <c r="C34" s="26" t="s">
        <v>16</v>
      </c>
      <c r="D34" s="30">
        <v>224102.402</v>
      </c>
      <c r="E34" s="33">
        <f>E12</f>
        <v>115014</v>
      </c>
      <c r="F34" s="33">
        <f>F12</f>
        <v>120083</v>
      </c>
      <c r="G34" s="31">
        <f>E34+F34</f>
        <v>235097</v>
      </c>
      <c r="H34" s="30">
        <f>D34</f>
        <v>224102.402</v>
      </c>
      <c r="I34" s="33">
        <v>127995</v>
      </c>
      <c r="J34" s="33">
        <v>147277</v>
      </c>
      <c r="K34" s="31">
        <f>I34+J34</f>
        <v>275272</v>
      </c>
      <c r="L34" s="30">
        <v>224102.39999999999</v>
      </c>
      <c r="M34" s="33">
        <v>146337</v>
      </c>
      <c r="N34" s="33">
        <v>136651</v>
      </c>
      <c r="O34" s="31">
        <f>M34+N34</f>
        <v>282988</v>
      </c>
      <c r="P34" s="30">
        <v>227879.66700000002</v>
      </c>
      <c r="Q34" s="33">
        <v>135246</v>
      </c>
      <c r="R34" s="33">
        <v>152203</v>
      </c>
      <c r="S34" s="31">
        <f>Q34+R34</f>
        <v>287449</v>
      </c>
      <c r="T34" s="30">
        <v>264452.33299999998</v>
      </c>
      <c r="U34" s="33">
        <v>170286</v>
      </c>
      <c r="V34" s="33">
        <v>160738</v>
      </c>
      <c r="W34" s="31">
        <f>U34+V34</f>
        <v>331024</v>
      </c>
      <c r="X34" s="108"/>
    </row>
    <row r="35" spans="1:24" s="14" customFormat="1" x14ac:dyDescent="0.2">
      <c r="A35" s="38"/>
      <c r="B35" s="40" t="s">
        <v>50</v>
      </c>
      <c r="C35" s="26" t="s">
        <v>16</v>
      </c>
      <c r="D35" s="30">
        <v>0</v>
      </c>
      <c r="E35" s="31"/>
      <c r="F35" s="31"/>
      <c r="G35" s="31">
        <f>E35+F35</f>
        <v>0</v>
      </c>
      <c r="H35" s="30"/>
      <c r="I35" s="31"/>
      <c r="J35" s="31"/>
      <c r="K35" s="31">
        <f>I35+J35</f>
        <v>0</v>
      </c>
      <c r="L35" s="30"/>
      <c r="M35" s="31"/>
      <c r="N35" s="31"/>
      <c r="O35" s="31">
        <f>M35+N35</f>
        <v>0</v>
      </c>
      <c r="P35" s="30"/>
      <c r="Q35" s="31"/>
      <c r="R35" s="31"/>
      <c r="S35" s="31">
        <f>Q35+R35</f>
        <v>0</v>
      </c>
      <c r="T35" s="30"/>
      <c r="U35" s="31"/>
      <c r="V35" s="31"/>
      <c r="W35" s="31">
        <f>U35+V35</f>
        <v>0</v>
      </c>
    </row>
    <row r="36" spans="1:24" ht="25.5" x14ac:dyDescent="0.2">
      <c r="A36" s="36" t="s">
        <v>99</v>
      </c>
      <c r="B36" s="37" t="s">
        <v>100</v>
      </c>
      <c r="C36" s="26" t="s">
        <v>16</v>
      </c>
      <c r="D36" s="35">
        <f>D37+D38</f>
        <v>0</v>
      </c>
      <c r="E36" s="35">
        <f t="shared" ref="E36:W36" si="26">E37+E38</f>
        <v>0</v>
      </c>
      <c r="F36" s="35">
        <f t="shared" si="26"/>
        <v>0</v>
      </c>
      <c r="G36" s="35">
        <f t="shared" si="26"/>
        <v>0</v>
      </c>
      <c r="H36" s="35">
        <f t="shared" si="26"/>
        <v>0</v>
      </c>
      <c r="I36" s="35">
        <f t="shared" si="26"/>
        <v>0</v>
      </c>
      <c r="J36" s="35">
        <f t="shared" si="26"/>
        <v>0</v>
      </c>
      <c r="K36" s="35">
        <f t="shared" si="26"/>
        <v>0</v>
      </c>
      <c r="L36" s="35">
        <f t="shared" si="26"/>
        <v>0</v>
      </c>
      <c r="M36" s="35">
        <f t="shared" si="26"/>
        <v>0</v>
      </c>
      <c r="N36" s="35">
        <f t="shared" si="26"/>
        <v>0</v>
      </c>
      <c r="O36" s="35">
        <f t="shared" si="26"/>
        <v>0</v>
      </c>
      <c r="P36" s="35">
        <f t="shared" si="26"/>
        <v>0</v>
      </c>
      <c r="Q36" s="35">
        <f t="shared" si="26"/>
        <v>0</v>
      </c>
      <c r="R36" s="35">
        <f t="shared" si="26"/>
        <v>0</v>
      </c>
      <c r="S36" s="35">
        <f t="shared" si="26"/>
        <v>0</v>
      </c>
      <c r="T36" s="35">
        <f t="shared" si="26"/>
        <v>0</v>
      </c>
      <c r="U36" s="35">
        <f t="shared" si="26"/>
        <v>0</v>
      </c>
      <c r="V36" s="35">
        <f t="shared" si="26"/>
        <v>0</v>
      </c>
      <c r="W36" s="35">
        <f t="shared" si="26"/>
        <v>0</v>
      </c>
    </row>
    <row r="37" spans="1:24" ht="25.5" x14ac:dyDescent="0.2">
      <c r="A37" s="38" t="s">
        <v>88</v>
      </c>
      <c r="B37" s="39" t="s">
        <v>101</v>
      </c>
      <c r="C37" s="26" t="s">
        <v>16</v>
      </c>
      <c r="D37" s="30"/>
      <c r="E37" s="31"/>
      <c r="F37" s="31"/>
      <c r="G37" s="31"/>
      <c r="H37" s="30"/>
      <c r="I37" s="31"/>
      <c r="J37" s="31"/>
      <c r="K37" s="31"/>
      <c r="L37" s="30"/>
      <c r="M37" s="31"/>
      <c r="N37" s="31"/>
      <c r="O37" s="31"/>
      <c r="P37" s="30"/>
      <c r="Q37" s="31"/>
      <c r="R37" s="31"/>
      <c r="S37" s="31"/>
      <c r="T37" s="30"/>
      <c r="U37" s="31"/>
      <c r="V37" s="31"/>
      <c r="W37" s="31"/>
    </row>
    <row r="38" spans="1:24" ht="25.5" x14ac:dyDescent="0.2">
      <c r="A38" s="38" t="s">
        <v>89</v>
      </c>
      <c r="B38" s="39" t="s">
        <v>102</v>
      </c>
      <c r="C38" s="26" t="s">
        <v>16</v>
      </c>
      <c r="D38" s="30"/>
      <c r="E38" s="31"/>
      <c r="F38" s="31"/>
      <c r="G38" s="31"/>
      <c r="H38" s="30"/>
      <c r="I38" s="31"/>
      <c r="J38" s="31"/>
      <c r="K38" s="31"/>
      <c r="L38" s="30"/>
      <c r="M38" s="31"/>
      <c r="N38" s="31"/>
      <c r="O38" s="31"/>
      <c r="P38" s="30"/>
      <c r="Q38" s="31"/>
      <c r="R38" s="31"/>
      <c r="S38" s="31"/>
      <c r="T38" s="30"/>
      <c r="U38" s="31"/>
      <c r="V38" s="31"/>
      <c r="W38" s="31"/>
    </row>
    <row r="39" spans="1:24" ht="38.25" x14ac:dyDescent="0.2">
      <c r="A39" s="36" t="s">
        <v>103</v>
      </c>
      <c r="B39" s="37" t="s">
        <v>104</v>
      </c>
      <c r="C39" s="26" t="s">
        <v>16</v>
      </c>
      <c r="D39" s="30"/>
      <c r="E39" s="31"/>
      <c r="F39" s="31"/>
      <c r="G39" s="31"/>
      <c r="H39" s="30"/>
      <c r="I39" s="31"/>
      <c r="J39" s="31"/>
      <c r="K39" s="31"/>
      <c r="L39" s="30"/>
      <c r="M39" s="31"/>
      <c r="N39" s="31"/>
      <c r="O39" s="31"/>
      <c r="P39" s="30"/>
      <c r="Q39" s="31"/>
      <c r="R39" s="31"/>
      <c r="S39" s="31"/>
      <c r="T39" s="30"/>
      <c r="U39" s="31"/>
      <c r="V39" s="31"/>
      <c r="W39" s="31"/>
    </row>
    <row r="40" spans="1:24" x14ac:dyDescent="0.2">
      <c r="A40" s="36" t="s">
        <v>105</v>
      </c>
      <c r="B40" s="37" t="s">
        <v>106</v>
      </c>
      <c r="C40" s="26" t="s">
        <v>12</v>
      </c>
      <c r="D40" s="30"/>
      <c r="E40" s="31"/>
      <c r="F40" s="31"/>
      <c r="G40" s="31"/>
      <c r="H40" s="30"/>
      <c r="I40" s="31"/>
      <c r="J40" s="31"/>
      <c r="K40" s="31"/>
      <c r="L40" s="30"/>
      <c r="M40" s="31"/>
      <c r="N40" s="31"/>
      <c r="O40" s="31"/>
      <c r="P40" s="30"/>
      <c r="Q40" s="31"/>
      <c r="R40" s="31"/>
      <c r="S40" s="31"/>
      <c r="T40" s="30"/>
      <c r="U40" s="31"/>
      <c r="V40" s="31"/>
      <c r="W40" s="31"/>
    </row>
  </sheetData>
  <mergeCells count="14">
    <mergeCell ref="A2:A5"/>
    <mergeCell ref="B2:B5"/>
    <mergeCell ref="C2:C5"/>
    <mergeCell ref="E4:G4"/>
    <mergeCell ref="D3:G3"/>
    <mergeCell ref="D2:W2"/>
    <mergeCell ref="T3:W3"/>
    <mergeCell ref="U4:W4"/>
    <mergeCell ref="H3:K3"/>
    <mergeCell ref="I4:K4"/>
    <mergeCell ref="L3:O3"/>
    <mergeCell ref="M4:O4"/>
    <mergeCell ref="P3:S3"/>
    <mergeCell ref="Q4:S4"/>
  </mergeCells>
  <printOptions horizontalCentered="1"/>
  <pageMargins left="0.39370078740157483" right="0.39370078740157483" top="1.0629921259842521" bottom="0.39370078740157483" header="0" footer="0"/>
  <pageSetup paperSize="9" scale="58" orientation="landscape" r:id="rId1"/>
  <headerFooter alignWithMargins="0"/>
  <rowBreaks count="1" manualBreakCount="1">
    <brk id="4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104"/>
  <sheetViews>
    <sheetView tabSelected="1" topLeftCell="A37" zoomScaleNormal="100" workbookViewId="0">
      <selection activeCell="B57" sqref="B57"/>
    </sheetView>
  </sheetViews>
  <sheetFormatPr defaultColWidth="9.140625" defaultRowHeight="12.75" x14ac:dyDescent="0.2"/>
  <cols>
    <col min="1" max="1" width="4.5703125" customWidth="1"/>
    <col min="2" max="2" width="28.85546875" customWidth="1"/>
    <col min="3" max="3" width="11.85546875" customWidth="1"/>
    <col min="4" max="4" width="12" customWidth="1"/>
    <col min="5" max="5" width="44.140625" customWidth="1"/>
    <col min="6" max="6" width="11.7109375" customWidth="1"/>
    <col min="7" max="7" width="12.42578125" customWidth="1"/>
    <col min="8" max="8" width="12.7109375" customWidth="1"/>
    <col min="9" max="9" width="41.7109375" customWidth="1"/>
  </cols>
  <sheetData>
    <row r="1" spans="1:9" ht="47.25" customHeight="1" x14ac:dyDescent="0.2">
      <c r="A1" s="177" t="s">
        <v>107</v>
      </c>
      <c r="B1" s="177"/>
      <c r="C1" s="177"/>
      <c r="D1" s="177"/>
      <c r="E1" s="177"/>
      <c r="F1" s="177"/>
      <c r="G1" s="177"/>
      <c r="H1" s="177"/>
      <c r="I1" s="177"/>
    </row>
    <row r="2" spans="1:9" ht="13.5" customHeight="1" x14ac:dyDescent="0.2">
      <c r="A2" s="170"/>
      <c r="B2" s="170"/>
      <c r="C2" s="170"/>
      <c r="D2" s="170"/>
    </row>
    <row r="3" spans="1:9" ht="13.15" customHeight="1" x14ac:dyDescent="0.2">
      <c r="A3" s="178" t="s">
        <v>108</v>
      </c>
      <c r="B3" s="178"/>
      <c r="C3" s="178"/>
      <c r="D3" s="178"/>
      <c r="E3" s="178"/>
      <c r="F3" s="178"/>
      <c r="G3" s="178"/>
      <c r="H3" s="178"/>
      <c r="I3" s="178"/>
    </row>
    <row r="4" spans="1:9" ht="14.25" customHeight="1" x14ac:dyDescent="0.2">
      <c r="A4" s="171" t="s">
        <v>109</v>
      </c>
      <c r="B4" s="182" t="s">
        <v>86</v>
      </c>
      <c r="C4" s="183"/>
      <c r="D4" s="183"/>
      <c r="E4" s="185" t="s">
        <v>87</v>
      </c>
      <c r="F4" s="185"/>
      <c r="G4" s="185"/>
      <c r="H4" s="158" t="s">
        <v>118</v>
      </c>
      <c r="I4" s="158" t="s">
        <v>119</v>
      </c>
    </row>
    <row r="5" spans="1:9" ht="13.15" customHeight="1" x14ac:dyDescent="0.2">
      <c r="A5" s="172"/>
      <c r="B5" s="158" t="s">
        <v>3</v>
      </c>
      <c r="C5" s="158" t="s">
        <v>110</v>
      </c>
      <c r="D5" s="174" t="s">
        <v>4</v>
      </c>
      <c r="E5" s="158" t="s">
        <v>3</v>
      </c>
      <c r="F5" s="158" t="s">
        <v>110</v>
      </c>
      <c r="G5" s="174" t="s">
        <v>4</v>
      </c>
      <c r="H5" s="158"/>
      <c r="I5" s="158"/>
    </row>
    <row r="6" spans="1:9" ht="66.75" customHeight="1" x14ac:dyDescent="0.2">
      <c r="A6" s="173"/>
      <c r="B6" s="184"/>
      <c r="C6" s="158"/>
      <c r="D6" s="175"/>
      <c r="E6" s="184"/>
      <c r="F6" s="158"/>
      <c r="G6" s="175"/>
      <c r="H6" s="158"/>
      <c r="I6" s="158"/>
    </row>
    <row r="7" spans="1:9" s="45" customFormat="1" x14ac:dyDescent="0.2">
      <c r="A7" s="44">
        <v>1</v>
      </c>
      <c r="B7" s="44">
        <f>A7+1</f>
        <v>2</v>
      </c>
      <c r="C7" s="44">
        <f>B7+1</f>
        <v>3</v>
      </c>
      <c r="D7" s="65">
        <f>C7+1</f>
        <v>4</v>
      </c>
      <c r="E7" s="44">
        <v>5</v>
      </c>
      <c r="F7" s="44">
        <v>6</v>
      </c>
      <c r="G7" s="65">
        <v>7</v>
      </c>
      <c r="H7" s="65">
        <v>8</v>
      </c>
      <c r="I7" s="55">
        <v>9</v>
      </c>
    </row>
    <row r="8" spans="1:9" x14ac:dyDescent="0.2">
      <c r="A8" s="179" t="s">
        <v>92</v>
      </c>
      <c r="B8" s="180"/>
      <c r="C8" s="180"/>
      <c r="D8" s="180"/>
      <c r="E8" s="180"/>
      <c r="F8" s="180"/>
      <c r="G8" s="180"/>
      <c r="H8" s="180"/>
      <c r="I8" s="181"/>
    </row>
    <row r="9" spans="1:9" ht="18.75" customHeight="1" x14ac:dyDescent="0.2">
      <c r="A9" s="46" t="s">
        <v>0</v>
      </c>
      <c r="B9" s="47" t="s">
        <v>111</v>
      </c>
      <c r="C9" s="48"/>
      <c r="D9" s="63"/>
      <c r="E9" s="47" t="s">
        <v>111</v>
      </c>
      <c r="F9" s="48"/>
      <c r="G9" s="63"/>
      <c r="H9" s="62"/>
      <c r="I9" s="62"/>
    </row>
    <row r="10" spans="1:9" x14ac:dyDescent="0.2">
      <c r="A10" s="49" t="s">
        <v>11</v>
      </c>
      <c r="B10" s="50"/>
      <c r="C10" s="15"/>
      <c r="D10" s="63"/>
      <c r="E10" s="50"/>
      <c r="F10" s="110"/>
      <c r="G10" s="63"/>
      <c r="H10" s="62"/>
      <c r="I10" s="62"/>
    </row>
    <row r="11" spans="1:9" x14ac:dyDescent="0.2">
      <c r="A11" s="49" t="s">
        <v>13</v>
      </c>
      <c r="B11" s="50"/>
      <c r="C11" s="15"/>
      <c r="D11" s="63"/>
      <c r="E11" s="50"/>
      <c r="F11" s="15"/>
      <c r="G11" s="63"/>
      <c r="H11" s="62"/>
      <c r="I11" s="62"/>
    </row>
    <row r="12" spans="1:9" x14ac:dyDescent="0.2">
      <c r="A12" s="51" t="s">
        <v>112</v>
      </c>
      <c r="B12" s="50"/>
      <c r="C12" s="15"/>
      <c r="D12" s="63"/>
      <c r="E12" s="50"/>
      <c r="F12" s="15"/>
      <c r="G12" s="63"/>
      <c r="H12" s="62"/>
      <c r="I12" s="62"/>
    </row>
    <row r="13" spans="1:9" ht="15.75" customHeight="1" x14ac:dyDescent="0.2">
      <c r="A13" s="51" t="s">
        <v>1</v>
      </c>
      <c r="B13" s="52" t="s">
        <v>113</v>
      </c>
      <c r="C13" s="15"/>
      <c r="D13" s="63"/>
      <c r="E13" s="52" t="s">
        <v>113</v>
      </c>
      <c r="F13" s="15"/>
      <c r="G13" s="63"/>
      <c r="H13" s="62"/>
      <c r="I13" s="62"/>
    </row>
    <row r="14" spans="1:9" x14ac:dyDescent="0.2">
      <c r="A14" s="49" t="s">
        <v>15</v>
      </c>
      <c r="B14" s="50"/>
      <c r="C14" s="15"/>
      <c r="D14" s="63"/>
      <c r="E14" s="50"/>
      <c r="F14" s="15"/>
      <c r="G14" s="63"/>
      <c r="H14" s="62"/>
      <c r="I14" s="62"/>
    </row>
    <row r="15" spans="1:9" x14ac:dyDescent="0.2">
      <c r="A15" s="49" t="s">
        <v>30</v>
      </c>
      <c r="B15" s="50"/>
      <c r="C15" s="15"/>
      <c r="D15" s="63"/>
      <c r="E15" s="50"/>
      <c r="F15" s="15"/>
      <c r="G15" s="63"/>
      <c r="H15" s="62"/>
      <c r="I15" s="62"/>
    </row>
    <row r="16" spans="1:9" x14ac:dyDescent="0.2">
      <c r="A16" s="53" t="s">
        <v>112</v>
      </c>
      <c r="B16" s="50"/>
      <c r="C16" s="15"/>
      <c r="D16" s="63"/>
      <c r="E16" s="50"/>
      <c r="F16" s="15"/>
      <c r="G16" s="63"/>
      <c r="H16" s="62"/>
      <c r="I16" s="62"/>
    </row>
    <row r="17" spans="1:9" x14ac:dyDescent="0.2">
      <c r="A17" s="53" t="s">
        <v>5</v>
      </c>
      <c r="B17" s="54"/>
      <c r="C17" s="15"/>
      <c r="D17" s="64"/>
      <c r="E17" s="54"/>
      <c r="F17" s="15"/>
      <c r="G17" s="112"/>
      <c r="H17" s="62"/>
      <c r="I17" s="62"/>
    </row>
    <row r="18" spans="1:9" x14ac:dyDescent="0.2">
      <c r="A18" s="190" t="s">
        <v>93</v>
      </c>
      <c r="B18" s="191"/>
      <c r="C18" s="191"/>
      <c r="D18" s="191"/>
      <c r="E18" s="191"/>
      <c r="F18" s="191"/>
      <c r="G18" s="191"/>
      <c r="H18" s="191"/>
      <c r="I18" s="192"/>
    </row>
    <row r="19" spans="1:9" ht="13.5" customHeight="1" x14ac:dyDescent="0.2">
      <c r="A19" s="46" t="s">
        <v>0</v>
      </c>
      <c r="B19" s="47" t="s">
        <v>111</v>
      </c>
      <c r="C19" s="48"/>
      <c r="D19" s="64"/>
      <c r="E19" s="47" t="s">
        <v>111</v>
      </c>
      <c r="F19" s="48"/>
      <c r="G19" s="64"/>
      <c r="H19" s="62"/>
      <c r="I19" s="62"/>
    </row>
    <row r="20" spans="1:9" ht="12.75" customHeight="1" x14ac:dyDescent="0.2">
      <c r="A20" s="49" t="s">
        <v>11</v>
      </c>
      <c r="B20" s="50"/>
      <c r="C20" s="15"/>
      <c r="D20" s="64"/>
      <c r="E20" s="50"/>
      <c r="F20" s="15"/>
      <c r="G20" s="64"/>
      <c r="H20" s="62"/>
      <c r="I20" s="62"/>
    </row>
    <row r="21" spans="1:9" ht="12.75" customHeight="1" x14ac:dyDescent="0.2">
      <c r="A21" s="49" t="s">
        <v>13</v>
      </c>
      <c r="B21" s="50"/>
      <c r="C21" s="15"/>
      <c r="D21" s="64"/>
      <c r="E21" s="50"/>
      <c r="F21" s="15"/>
      <c r="G21" s="64"/>
      <c r="H21" s="62"/>
      <c r="I21" s="62"/>
    </row>
    <row r="22" spans="1:9" ht="12.75" customHeight="1" x14ac:dyDescent="0.2">
      <c r="A22" s="51" t="s">
        <v>112</v>
      </c>
      <c r="B22" s="50"/>
      <c r="C22" s="15"/>
      <c r="D22" s="64"/>
      <c r="E22" s="50"/>
      <c r="F22" s="15"/>
      <c r="G22" s="64"/>
      <c r="H22" s="62"/>
      <c r="I22" s="62"/>
    </row>
    <row r="23" spans="1:9" ht="15.75" customHeight="1" x14ac:dyDescent="0.2">
      <c r="A23" s="51" t="s">
        <v>1</v>
      </c>
      <c r="B23" s="52" t="s">
        <v>113</v>
      </c>
      <c r="C23" s="15"/>
      <c r="D23" s="64"/>
      <c r="E23" s="52" t="s">
        <v>113</v>
      </c>
      <c r="F23" s="15"/>
      <c r="G23" s="64"/>
      <c r="H23" s="62"/>
      <c r="I23" s="62"/>
    </row>
    <row r="24" spans="1:9" ht="12.75" customHeight="1" x14ac:dyDescent="0.2">
      <c r="A24" s="49" t="s">
        <v>15</v>
      </c>
      <c r="B24" s="50"/>
      <c r="C24" s="15"/>
      <c r="D24" s="64"/>
      <c r="E24" s="50"/>
      <c r="F24" s="15"/>
      <c r="G24" s="64"/>
      <c r="H24" s="62"/>
      <c r="I24" s="62"/>
    </row>
    <row r="25" spans="1:9" ht="12.75" customHeight="1" x14ac:dyDescent="0.2">
      <c r="A25" s="49" t="s">
        <v>30</v>
      </c>
      <c r="B25" s="50"/>
      <c r="C25" s="15"/>
      <c r="D25" s="64"/>
      <c r="E25" s="50"/>
      <c r="F25" s="15"/>
      <c r="G25" s="64"/>
      <c r="H25" s="62"/>
      <c r="I25" s="62"/>
    </row>
    <row r="26" spans="1:9" ht="12.75" customHeight="1" x14ac:dyDescent="0.2">
      <c r="A26" s="53" t="s">
        <v>112</v>
      </c>
      <c r="B26" s="50"/>
      <c r="C26" s="15"/>
      <c r="D26" s="64"/>
      <c r="E26" s="50"/>
      <c r="F26" s="15"/>
      <c r="G26" s="64"/>
      <c r="H26" s="62"/>
      <c r="I26" s="62"/>
    </row>
    <row r="27" spans="1:9" ht="12.75" customHeight="1" x14ac:dyDescent="0.2">
      <c r="A27" s="53" t="s">
        <v>5</v>
      </c>
      <c r="B27" s="54"/>
      <c r="C27" s="15"/>
      <c r="D27" s="64"/>
      <c r="E27" s="54"/>
      <c r="F27" s="15"/>
      <c r="G27" s="64"/>
      <c r="H27" s="62"/>
      <c r="I27" s="62"/>
    </row>
    <row r="28" spans="1:9" x14ac:dyDescent="0.2">
      <c r="A28" s="193" t="s">
        <v>94</v>
      </c>
      <c r="B28" s="194"/>
      <c r="C28" s="194"/>
      <c r="D28" s="194"/>
      <c r="E28" s="194"/>
      <c r="F28" s="194"/>
      <c r="G28" s="194"/>
      <c r="H28" s="194"/>
      <c r="I28" s="194"/>
    </row>
    <row r="29" spans="1:9" ht="27.75" customHeight="1" x14ac:dyDescent="0.2">
      <c r="A29" s="51" t="s">
        <v>0</v>
      </c>
      <c r="B29" s="52" t="s">
        <v>111</v>
      </c>
      <c r="C29" s="15"/>
      <c r="D29" s="64"/>
      <c r="E29" s="142" t="s">
        <v>111</v>
      </c>
      <c r="F29" s="15"/>
      <c r="G29" s="64"/>
      <c r="H29" s="62"/>
      <c r="I29" s="62"/>
    </row>
    <row r="30" spans="1:9" ht="27" customHeight="1" x14ac:dyDescent="0.2">
      <c r="A30" s="49" t="s">
        <v>11</v>
      </c>
      <c r="B30" s="50"/>
      <c r="C30" s="15"/>
      <c r="D30" s="64"/>
      <c r="E30" s="51" t="s">
        <v>129</v>
      </c>
      <c r="F30" s="125" t="s">
        <v>136</v>
      </c>
      <c r="G30" s="112">
        <v>115.526</v>
      </c>
      <c r="H30" s="112">
        <f t="shared" ref="H30:H38" si="0">G30</f>
        <v>115.526</v>
      </c>
      <c r="I30" s="123" t="s">
        <v>144</v>
      </c>
    </row>
    <row r="31" spans="1:9" ht="27" customHeight="1" x14ac:dyDescent="0.2">
      <c r="A31" s="49" t="s">
        <v>13</v>
      </c>
      <c r="B31" s="50"/>
      <c r="C31" s="15"/>
      <c r="D31" s="64"/>
      <c r="E31" s="51" t="s">
        <v>159</v>
      </c>
      <c r="F31" s="125" t="s">
        <v>137</v>
      </c>
      <c r="G31" s="112">
        <v>287.25400000000002</v>
      </c>
      <c r="H31" s="112">
        <f t="shared" si="0"/>
        <v>287.25400000000002</v>
      </c>
      <c r="I31" s="123" t="s">
        <v>145</v>
      </c>
    </row>
    <row r="32" spans="1:9" ht="27" customHeight="1" x14ac:dyDescent="0.2">
      <c r="A32" s="49" t="s">
        <v>152</v>
      </c>
      <c r="B32" s="50"/>
      <c r="C32" s="122"/>
      <c r="D32" s="64"/>
      <c r="E32" s="136" t="s">
        <v>130</v>
      </c>
      <c r="F32" s="125" t="s">
        <v>138</v>
      </c>
      <c r="G32" s="112">
        <v>222.91800000000001</v>
      </c>
      <c r="H32" s="112">
        <f t="shared" si="0"/>
        <v>222.91800000000001</v>
      </c>
      <c r="I32" s="123" t="s">
        <v>146</v>
      </c>
    </row>
    <row r="33" spans="1:9" ht="27" customHeight="1" x14ac:dyDescent="0.2">
      <c r="A33" s="49" t="s">
        <v>153</v>
      </c>
      <c r="B33" s="50"/>
      <c r="C33" s="122"/>
      <c r="D33" s="64"/>
      <c r="E33" s="136" t="s">
        <v>160</v>
      </c>
      <c r="F33" s="125" t="s">
        <v>139</v>
      </c>
      <c r="G33" s="112">
        <v>402.36</v>
      </c>
      <c r="H33" s="112">
        <f t="shared" si="0"/>
        <v>402.36</v>
      </c>
      <c r="I33" s="123" t="s">
        <v>147</v>
      </c>
    </row>
    <row r="34" spans="1:9" ht="27" customHeight="1" x14ac:dyDescent="0.2">
      <c r="A34" s="49" t="s">
        <v>154</v>
      </c>
      <c r="B34" s="50"/>
      <c r="C34" s="122"/>
      <c r="D34" s="64"/>
      <c r="E34" s="136" t="s">
        <v>131</v>
      </c>
      <c r="F34" s="125" t="s">
        <v>140</v>
      </c>
      <c r="G34" s="112">
        <v>163.87725</v>
      </c>
      <c r="H34" s="112">
        <f t="shared" si="0"/>
        <v>163.87725</v>
      </c>
      <c r="I34" s="123" t="s">
        <v>146</v>
      </c>
    </row>
    <row r="35" spans="1:9" ht="27" customHeight="1" x14ac:dyDescent="0.2">
      <c r="A35" s="49" t="s">
        <v>155</v>
      </c>
      <c r="B35" s="50"/>
      <c r="C35" s="122"/>
      <c r="D35" s="64"/>
      <c r="E35" s="136" t="s">
        <v>132</v>
      </c>
      <c r="F35" s="125" t="s">
        <v>141</v>
      </c>
      <c r="G35" s="112">
        <v>808.54643999999996</v>
      </c>
      <c r="H35" s="112">
        <f t="shared" si="0"/>
        <v>808.54643999999996</v>
      </c>
      <c r="I35" s="124" t="s">
        <v>148</v>
      </c>
    </row>
    <row r="36" spans="1:9" ht="32.25" customHeight="1" x14ac:dyDescent="0.2">
      <c r="A36" s="49" t="s">
        <v>156</v>
      </c>
      <c r="B36" s="50"/>
      <c r="C36" s="122"/>
      <c r="D36" s="64"/>
      <c r="E36" s="136" t="s">
        <v>133</v>
      </c>
      <c r="F36" s="125" t="s">
        <v>142</v>
      </c>
      <c r="G36" s="112">
        <v>374.38</v>
      </c>
      <c r="H36" s="112">
        <f t="shared" si="0"/>
        <v>374.38</v>
      </c>
      <c r="I36" s="123" t="s">
        <v>149</v>
      </c>
    </row>
    <row r="37" spans="1:9" ht="27" customHeight="1" x14ac:dyDescent="0.2">
      <c r="A37" s="49" t="s">
        <v>157</v>
      </c>
      <c r="B37" s="50"/>
      <c r="C37" s="122"/>
      <c r="D37" s="64"/>
      <c r="E37" s="136" t="s">
        <v>134</v>
      </c>
      <c r="F37" s="125" t="s">
        <v>143</v>
      </c>
      <c r="G37" s="112">
        <v>743.59960000000001</v>
      </c>
      <c r="H37" s="112">
        <f t="shared" si="0"/>
        <v>743.59960000000001</v>
      </c>
      <c r="I37" s="124" t="s">
        <v>150</v>
      </c>
    </row>
    <row r="38" spans="1:9" ht="33" customHeight="1" x14ac:dyDescent="0.2">
      <c r="A38" s="49" t="s">
        <v>158</v>
      </c>
      <c r="B38" s="50"/>
      <c r="C38" s="122"/>
      <c r="D38" s="64"/>
      <c r="E38" s="136" t="s">
        <v>135</v>
      </c>
      <c r="F38" s="125" t="s">
        <v>142</v>
      </c>
      <c r="G38" s="112">
        <v>108.8648</v>
      </c>
      <c r="H38" s="112">
        <f t="shared" si="0"/>
        <v>108.8648</v>
      </c>
      <c r="I38" s="124" t="s">
        <v>151</v>
      </c>
    </row>
    <row r="39" spans="1:9" ht="27" hidden="1" customHeight="1" x14ac:dyDescent="0.2">
      <c r="A39" s="49"/>
      <c r="B39" s="50"/>
      <c r="C39" s="15"/>
      <c r="D39" s="64"/>
      <c r="E39" s="54"/>
      <c r="F39" s="125"/>
      <c r="G39" s="112"/>
      <c r="H39" s="112"/>
      <c r="I39" s="124"/>
    </row>
    <row r="40" spans="1:9" x14ac:dyDescent="0.2">
      <c r="A40" s="133" t="s">
        <v>5</v>
      </c>
      <c r="B40" s="54"/>
      <c r="C40" s="122"/>
      <c r="D40" s="64"/>
      <c r="E40" s="54"/>
      <c r="F40" s="125"/>
      <c r="G40" s="112">
        <f>SUM(G30:G39)</f>
        <v>3227.32609</v>
      </c>
      <c r="H40" s="112">
        <f>SUM(H30:H39)</f>
        <v>3227.32609</v>
      </c>
      <c r="I40" s="124"/>
    </row>
    <row r="41" spans="1:9" ht="15.75" customHeight="1" x14ac:dyDescent="0.2">
      <c r="A41" s="51" t="s">
        <v>1</v>
      </c>
      <c r="B41" s="52" t="s">
        <v>113</v>
      </c>
      <c r="C41" s="15"/>
      <c r="D41" s="64"/>
      <c r="E41" s="52" t="s">
        <v>113</v>
      </c>
      <c r="F41" s="15"/>
      <c r="G41" s="64"/>
      <c r="H41" s="62"/>
      <c r="I41" s="62"/>
    </row>
    <row r="42" spans="1:9" ht="12.75" customHeight="1" x14ac:dyDescent="0.2">
      <c r="A42" s="49" t="s">
        <v>15</v>
      </c>
      <c r="B42" s="50"/>
      <c r="C42" s="15"/>
      <c r="D42" s="64"/>
      <c r="E42" s="50"/>
      <c r="F42" s="15"/>
      <c r="G42" s="64"/>
      <c r="H42" s="62"/>
      <c r="I42" s="62"/>
    </row>
    <row r="43" spans="1:9" ht="12.75" customHeight="1" x14ac:dyDescent="0.2">
      <c r="A43" s="49" t="s">
        <v>30</v>
      </c>
      <c r="B43" s="50"/>
      <c r="C43" s="15"/>
      <c r="D43" s="64"/>
      <c r="E43" s="50"/>
      <c r="F43" s="15"/>
      <c r="G43" s="64"/>
      <c r="H43" s="62"/>
      <c r="I43" s="62"/>
    </row>
    <row r="44" spans="1:9" ht="12.75" customHeight="1" x14ac:dyDescent="0.2">
      <c r="A44" s="53" t="s">
        <v>112</v>
      </c>
      <c r="B44" s="50"/>
      <c r="C44" s="15"/>
      <c r="D44" s="64"/>
      <c r="E44" s="50"/>
      <c r="F44" s="15"/>
      <c r="G44" s="64"/>
      <c r="H44" s="62"/>
      <c r="I44" s="62"/>
    </row>
    <row r="45" spans="1:9" ht="12.75" customHeight="1" x14ac:dyDescent="0.2">
      <c r="A45" s="53" t="s">
        <v>5</v>
      </c>
      <c r="B45" s="54"/>
      <c r="C45" s="15"/>
      <c r="D45" s="64"/>
      <c r="E45" s="54"/>
      <c r="F45" s="15"/>
      <c r="G45" s="64"/>
      <c r="H45" s="62"/>
      <c r="I45" s="62"/>
    </row>
    <row r="46" spans="1:9" x14ac:dyDescent="0.2">
      <c r="A46" s="195" t="s">
        <v>95</v>
      </c>
      <c r="B46" s="196"/>
      <c r="C46" s="196"/>
      <c r="D46" s="196"/>
      <c r="E46" s="196"/>
      <c r="F46" s="196"/>
      <c r="G46" s="196"/>
      <c r="H46" s="196"/>
      <c r="I46" s="197"/>
    </row>
    <row r="47" spans="1:9" ht="12.75" customHeight="1" x14ac:dyDescent="0.2">
      <c r="A47" s="46" t="s">
        <v>0</v>
      </c>
      <c r="B47" s="47" t="s">
        <v>111</v>
      </c>
      <c r="C47" s="129"/>
      <c r="D47" s="126"/>
      <c r="E47" s="47" t="s">
        <v>111</v>
      </c>
      <c r="F47" s="129"/>
      <c r="G47" s="126"/>
      <c r="H47" s="126"/>
      <c r="I47" s="134"/>
    </row>
    <row r="48" spans="1:9" ht="12.75" customHeight="1" x14ac:dyDescent="0.2">
      <c r="A48" s="49" t="s">
        <v>11</v>
      </c>
      <c r="B48" s="50"/>
      <c r="C48" s="128"/>
      <c r="D48" s="64"/>
      <c r="E48" s="50"/>
      <c r="F48" s="128"/>
      <c r="G48" s="64"/>
      <c r="H48" s="64"/>
      <c r="I48" s="135"/>
    </row>
    <row r="49" spans="1:9" ht="12.75" customHeight="1" x14ac:dyDescent="0.2">
      <c r="A49" s="49" t="s">
        <v>13</v>
      </c>
      <c r="B49" s="50"/>
      <c r="C49" s="128"/>
      <c r="D49" s="64"/>
      <c r="E49" s="50"/>
      <c r="F49" s="128"/>
      <c r="G49" s="64"/>
      <c r="H49" s="64"/>
      <c r="I49" s="135"/>
    </row>
    <row r="50" spans="1:9" ht="12.75" customHeight="1" x14ac:dyDescent="0.2">
      <c r="A50" s="51" t="s">
        <v>112</v>
      </c>
      <c r="B50" s="50"/>
      <c r="C50" s="128"/>
      <c r="D50" s="64"/>
      <c r="E50" s="50"/>
      <c r="F50" s="128"/>
      <c r="G50" s="64"/>
      <c r="H50" s="64"/>
      <c r="I50" s="135"/>
    </row>
    <row r="51" spans="1:9" ht="12.75" customHeight="1" x14ac:dyDescent="0.2">
      <c r="A51" s="51" t="s">
        <v>1</v>
      </c>
      <c r="B51" s="52" t="s">
        <v>113</v>
      </c>
      <c r="C51" s="128"/>
      <c r="D51" s="64"/>
      <c r="E51" s="52" t="s">
        <v>113</v>
      </c>
      <c r="F51" s="128"/>
      <c r="G51" s="64"/>
      <c r="H51" s="64"/>
      <c r="I51" s="135"/>
    </row>
    <row r="52" spans="1:9" ht="12.75" customHeight="1" x14ac:dyDescent="0.2">
      <c r="A52" s="49" t="s">
        <v>15</v>
      </c>
      <c r="B52" s="50"/>
      <c r="C52" s="128"/>
      <c r="D52" s="64"/>
      <c r="E52" s="50"/>
      <c r="F52" s="128"/>
      <c r="G52" s="64"/>
      <c r="H52" s="64"/>
      <c r="I52" s="135"/>
    </row>
    <row r="53" spans="1:9" ht="12.75" customHeight="1" x14ac:dyDescent="0.2">
      <c r="A53" s="49" t="s">
        <v>30</v>
      </c>
      <c r="B53" s="50"/>
      <c r="C53" s="128"/>
      <c r="D53" s="64"/>
      <c r="E53" s="50"/>
      <c r="F53" s="128"/>
      <c r="G53" s="64"/>
      <c r="H53" s="64"/>
      <c r="I53" s="135"/>
    </row>
    <row r="54" spans="1:9" ht="12.75" customHeight="1" x14ac:dyDescent="0.2">
      <c r="A54" s="130" t="s">
        <v>112</v>
      </c>
      <c r="B54" s="50"/>
      <c r="C54" s="128"/>
      <c r="D54" s="64"/>
      <c r="E54" s="50"/>
      <c r="F54" s="128"/>
      <c r="G54" s="64"/>
      <c r="H54" s="64"/>
      <c r="I54" s="135"/>
    </row>
    <row r="55" spans="1:9" ht="12.75" customHeight="1" x14ac:dyDescent="0.2">
      <c r="A55" s="130" t="s">
        <v>5</v>
      </c>
      <c r="B55" s="54"/>
      <c r="C55" s="128"/>
      <c r="D55" s="64"/>
      <c r="E55" s="54"/>
      <c r="F55" s="128"/>
      <c r="G55" s="64"/>
      <c r="H55" s="64"/>
      <c r="I55" s="135"/>
    </row>
    <row r="56" spans="1:9" x14ac:dyDescent="0.2">
      <c r="A56" s="188" t="s">
        <v>96</v>
      </c>
      <c r="B56" s="189"/>
      <c r="C56" s="189"/>
      <c r="D56" s="189"/>
      <c r="E56" s="189" t="s">
        <v>96</v>
      </c>
      <c r="F56" s="189"/>
      <c r="G56" s="189"/>
      <c r="H56" s="139"/>
      <c r="I56" s="140"/>
    </row>
    <row r="57" spans="1:9" ht="12.75" customHeight="1" x14ac:dyDescent="0.2">
      <c r="A57" s="51" t="s">
        <v>0</v>
      </c>
      <c r="B57" s="52" t="s">
        <v>111</v>
      </c>
      <c r="C57" s="15"/>
      <c r="D57" s="64"/>
      <c r="E57" s="52" t="s">
        <v>111</v>
      </c>
      <c r="F57" s="15"/>
      <c r="G57" s="135"/>
      <c r="H57" s="62"/>
      <c r="I57" s="62"/>
    </row>
    <row r="58" spans="1:9" ht="51" x14ac:dyDescent="0.2">
      <c r="A58" s="49" t="s">
        <v>11</v>
      </c>
      <c r="B58" s="50"/>
      <c r="C58" s="15"/>
      <c r="D58" s="64"/>
      <c r="E58" s="143" t="s">
        <v>166</v>
      </c>
      <c r="F58" s="132" t="s">
        <v>173</v>
      </c>
      <c r="G58" s="152">
        <f>394.65837</f>
        <v>394.65836999999999</v>
      </c>
      <c r="H58" s="112">
        <f t="shared" ref="H58:H64" si="1">G58</f>
        <v>394.65836999999999</v>
      </c>
      <c r="I58" s="138" t="s">
        <v>179</v>
      </c>
    </row>
    <row r="59" spans="1:9" ht="51" x14ac:dyDescent="0.2">
      <c r="A59" s="49" t="s">
        <v>13</v>
      </c>
      <c r="B59" s="50"/>
      <c r="C59" s="15"/>
      <c r="D59" s="64"/>
      <c r="E59" s="143" t="s">
        <v>167</v>
      </c>
      <c r="F59" s="137" t="s">
        <v>174</v>
      </c>
      <c r="G59" s="152">
        <v>177.86019999999999</v>
      </c>
      <c r="H59" s="112">
        <f t="shared" si="1"/>
        <v>177.86019999999999</v>
      </c>
      <c r="I59" s="138" t="s">
        <v>179</v>
      </c>
    </row>
    <row r="60" spans="1:9" ht="51" x14ac:dyDescent="0.2">
      <c r="A60" s="49" t="s">
        <v>152</v>
      </c>
      <c r="B60" s="50"/>
      <c r="C60" s="132"/>
      <c r="D60" s="64"/>
      <c r="E60" s="143" t="s">
        <v>168</v>
      </c>
      <c r="F60" s="132" t="s">
        <v>175</v>
      </c>
      <c r="G60" s="152">
        <v>52.195700000000002</v>
      </c>
      <c r="H60" s="112">
        <f t="shared" si="1"/>
        <v>52.195700000000002</v>
      </c>
      <c r="I60" s="138" t="s">
        <v>179</v>
      </c>
    </row>
    <row r="61" spans="1:9" ht="51" x14ac:dyDescent="0.2">
      <c r="A61" s="49" t="s">
        <v>153</v>
      </c>
      <c r="B61" s="50"/>
      <c r="C61" s="132"/>
      <c r="D61" s="64"/>
      <c r="E61" s="143" t="s">
        <v>169</v>
      </c>
      <c r="F61" s="137" t="s">
        <v>176</v>
      </c>
      <c r="G61" s="152">
        <v>175.67944</v>
      </c>
      <c r="H61" s="112">
        <f t="shared" si="1"/>
        <v>175.67944</v>
      </c>
      <c r="I61" s="138" t="s">
        <v>179</v>
      </c>
    </row>
    <row r="62" spans="1:9" ht="51" x14ac:dyDescent="0.2">
      <c r="A62" s="49" t="s">
        <v>154</v>
      </c>
      <c r="B62" s="50"/>
      <c r="C62" s="132"/>
      <c r="D62" s="64"/>
      <c r="E62" s="143" t="s">
        <v>170</v>
      </c>
      <c r="F62" s="137" t="s">
        <v>177</v>
      </c>
      <c r="G62" s="152">
        <v>71.795299999999997</v>
      </c>
      <c r="H62" s="112">
        <f t="shared" si="1"/>
        <v>71.795299999999997</v>
      </c>
      <c r="I62" s="138" t="s">
        <v>179</v>
      </c>
    </row>
    <row r="63" spans="1:9" ht="51" x14ac:dyDescent="0.2">
      <c r="A63" s="49" t="s">
        <v>155</v>
      </c>
      <c r="B63" s="50"/>
      <c r="C63" s="132"/>
      <c r="D63" s="64"/>
      <c r="E63" s="143" t="s">
        <v>171</v>
      </c>
      <c r="F63" s="137" t="s">
        <v>178</v>
      </c>
      <c r="G63" s="152">
        <v>29.033000000000001</v>
      </c>
      <c r="H63" s="112">
        <f t="shared" si="1"/>
        <v>29.033000000000001</v>
      </c>
      <c r="I63" s="138" t="s">
        <v>179</v>
      </c>
    </row>
    <row r="64" spans="1:9" ht="51" x14ac:dyDescent="0.2">
      <c r="A64" s="49" t="s">
        <v>156</v>
      </c>
      <c r="B64" s="50"/>
      <c r="C64" s="132"/>
      <c r="D64" s="64"/>
      <c r="E64" s="143" t="s">
        <v>172</v>
      </c>
      <c r="F64" s="137" t="s">
        <v>177</v>
      </c>
      <c r="G64" s="152">
        <v>147.816</v>
      </c>
      <c r="H64" s="112">
        <f t="shared" si="1"/>
        <v>147.816</v>
      </c>
      <c r="I64" s="138" t="s">
        <v>179</v>
      </c>
    </row>
    <row r="65" spans="1:9" ht="12.75" customHeight="1" x14ac:dyDescent="0.2">
      <c r="A65" s="133" t="s">
        <v>5</v>
      </c>
      <c r="B65" s="50"/>
      <c r="C65" s="132"/>
      <c r="D65" s="64"/>
      <c r="E65" s="50"/>
      <c r="F65" s="132"/>
      <c r="G65" s="152">
        <f>SUM(G58:G64)</f>
        <v>1049.03801</v>
      </c>
      <c r="H65" s="135">
        <f>SUM(H58:H64)</f>
        <v>1049.03801</v>
      </c>
      <c r="I65" s="62"/>
    </row>
    <row r="66" spans="1:9" ht="12.75" customHeight="1" x14ac:dyDescent="0.2">
      <c r="A66" s="51" t="s">
        <v>1</v>
      </c>
      <c r="B66" s="52" t="s">
        <v>113</v>
      </c>
      <c r="C66" s="15"/>
      <c r="D66" s="64"/>
      <c r="E66" s="52" t="s">
        <v>113</v>
      </c>
      <c r="F66" s="15"/>
      <c r="G66" s="135"/>
      <c r="H66" s="62"/>
      <c r="I66" s="62"/>
    </row>
    <row r="67" spans="1:9" ht="12.75" customHeight="1" x14ac:dyDescent="0.2">
      <c r="A67" s="49" t="s">
        <v>15</v>
      </c>
      <c r="B67" s="50"/>
      <c r="C67" s="15"/>
      <c r="D67" s="64"/>
      <c r="E67" s="50"/>
      <c r="F67" s="15"/>
      <c r="G67" s="135"/>
      <c r="H67" s="62"/>
      <c r="I67" s="62"/>
    </row>
    <row r="68" spans="1:9" ht="12.75" customHeight="1" x14ac:dyDescent="0.2">
      <c r="A68" s="49" t="s">
        <v>30</v>
      </c>
      <c r="B68" s="50"/>
      <c r="C68" s="15"/>
      <c r="D68" s="64"/>
      <c r="E68" s="50"/>
      <c r="F68" s="15"/>
      <c r="G68" s="135"/>
      <c r="H68" s="62"/>
      <c r="I68" s="62"/>
    </row>
    <row r="69" spans="1:9" ht="12.75" customHeight="1" x14ac:dyDescent="0.2">
      <c r="A69" s="53" t="s">
        <v>112</v>
      </c>
      <c r="B69" s="50"/>
      <c r="C69" s="15"/>
      <c r="D69" s="64"/>
      <c r="E69" s="50"/>
      <c r="F69" s="15"/>
      <c r="G69" s="135"/>
      <c r="H69" s="62"/>
      <c r="I69" s="62"/>
    </row>
    <row r="70" spans="1:9" ht="12.75" customHeight="1" x14ac:dyDescent="0.2">
      <c r="A70" s="53" t="s">
        <v>5</v>
      </c>
      <c r="B70" s="54"/>
      <c r="C70" s="15"/>
      <c r="D70" s="64"/>
      <c r="E70" s="54"/>
      <c r="F70" s="15"/>
      <c r="G70" s="135"/>
      <c r="H70" s="62"/>
      <c r="I70" s="62"/>
    </row>
    <row r="72" spans="1:9" ht="18" customHeight="1" x14ac:dyDescent="0.2">
      <c r="A72" s="178" t="s">
        <v>114</v>
      </c>
      <c r="B72" s="178"/>
      <c r="C72" s="178"/>
      <c r="D72" s="178"/>
      <c r="E72" s="178"/>
      <c r="F72" s="178"/>
      <c r="G72" s="178"/>
    </row>
    <row r="73" spans="1:9" ht="19.5" customHeight="1" x14ac:dyDescent="0.2">
      <c r="A73" s="171" t="s">
        <v>109</v>
      </c>
      <c r="B73" s="182" t="s">
        <v>86</v>
      </c>
      <c r="C73" s="183"/>
      <c r="D73" s="183"/>
      <c r="E73" s="182" t="s">
        <v>87</v>
      </c>
      <c r="F73" s="183"/>
      <c r="G73" s="183"/>
      <c r="H73" s="158" t="s">
        <v>118</v>
      </c>
      <c r="I73" s="158" t="s">
        <v>119</v>
      </c>
    </row>
    <row r="74" spans="1:9" ht="13.15" customHeight="1" x14ac:dyDescent="0.2">
      <c r="A74" s="172"/>
      <c r="B74" s="158" t="s">
        <v>3</v>
      </c>
      <c r="C74" s="158" t="s">
        <v>110</v>
      </c>
      <c r="D74" s="174" t="s">
        <v>4</v>
      </c>
      <c r="E74" s="158" t="s">
        <v>3</v>
      </c>
      <c r="F74" s="158" t="s">
        <v>110</v>
      </c>
      <c r="G74" s="174" t="s">
        <v>4</v>
      </c>
      <c r="H74" s="158"/>
      <c r="I74" s="158"/>
    </row>
    <row r="75" spans="1:9" ht="64.5" customHeight="1" x14ac:dyDescent="0.2">
      <c r="A75" s="173"/>
      <c r="B75" s="184"/>
      <c r="C75" s="158"/>
      <c r="D75" s="175"/>
      <c r="E75" s="184"/>
      <c r="F75" s="158"/>
      <c r="G75" s="175"/>
      <c r="H75" s="158"/>
      <c r="I75" s="158"/>
    </row>
    <row r="76" spans="1:9" s="45" customFormat="1" x14ac:dyDescent="0.2">
      <c r="A76" s="44">
        <v>1</v>
      </c>
      <c r="B76" s="44">
        <f>A76+1</f>
        <v>2</v>
      </c>
      <c r="C76" s="44">
        <f>B76+1</f>
        <v>3</v>
      </c>
      <c r="D76" s="65">
        <f>C76+1</f>
        <v>4</v>
      </c>
      <c r="E76" s="44">
        <v>5</v>
      </c>
      <c r="F76" s="44">
        <v>6</v>
      </c>
      <c r="G76" s="66">
        <v>7</v>
      </c>
      <c r="H76" s="65">
        <v>8</v>
      </c>
      <c r="I76" s="55">
        <v>9</v>
      </c>
    </row>
    <row r="77" spans="1:9" x14ac:dyDescent="0.2">
      <c r="A77" s="176" t="s">
        <v>95</v>
      </c>
      <c r="B77" s="176"/>
      <c r="C77" s="176"/>
      <c r="D77" s="176"/>
      <c r="E77" s="176"/>
      <c r="F77" s="176"/>
      <c r="G77" s="176"/>
      <c r="H77" s="176"/>
      <c r="I77" s="176"/>
    </row>
    <row r="78" spans="1:9" s="45" customFormat="1" ht="78.75" x14ac:dyDescent="0.2">
      <c r="A78" s="131" t="s">
        <v>0</v>
      </c>
      <c r="B78" s="71"/>
      <c r="C78" s="70"/>
      <c r="D78" s="72"/>
      <c r="E78" s="141" t="s">
        <v>161</v>
      </c>
      <c r="F78" s="112" t="s">
        <v>95</v>
      </c>
      <c r="G78" s="112">
        <v>21</v>
      </c>
      <c r="H78" s="112">
        <f>G78-D78</f>
        <v>21</v>
      </c>
      <c r="I78" s="124" t="s">
        <v>162</v>
      </c>
    </row>
    <row r="79" spans="1:9" x14ac:dyDescent="0.2">
      <c r="A79" s="133" t="s">
        <v>5</v>
      </c>
      <c r="B79" s="56"/>
      <c r="C79" s="55"/>
      <c r="D79" s="64"/>
      <c r="E79" s="62"/>
      <c r="F79" s="62"/>
      <c r="G79" s="112">
        <f>G78</f>
        <v>21</v>
      </c>
      <c r="H79" s="112">
        <f>H78</f>
        <v>21</v>
      </c>
      <c r="I79" s="73"/>
    </row>
    <row r="80" spans="1:9" x14ac:dyDescent="0.2">
      <c r="A80" s="176" t="s">
        <v>96</v>
      </c>
      <c r="B80" s="176"/>
      <c r="C80" s="176"/>
      <c r="D80" s="176"/>
      <c r="E80" s="176"/>
      <c r="F80" s="176"/>
      <c r="G80" s="176"/>
      <c r="H80" s="176"/>
      <c r="I80" s="176"/>
    </row>
    <row r="81" spans="1:9" ht="25.5" x14ac:dyDescent="0.2">
      <c r="A81" s="131" t="s">
        <v>0</v>
      </c>
      <c r="B81" s="56" t="s">
        <v>161</v>
      </c>
      <c r="C81" s="112" t="s">
        <v>96</v>
      </c>
      <c r="D81" s="150">
        <v>21</v>
      </c>
      <c r="E81" s="141" t="s">
        <v>180</v>
      </c>
      <c r="F81" s="112" t="s">
        <v>96</v>
      </c>
      <c r="G81" s="150">
        <v>22.434999999999999</v>
      </c>
      <c r="H81" s="112">
        <f>G81-D81</f>
        <v>1.4349999999999987</v>
      </c>
      <c r="I81" s="124" t="s">
        <v>181</v>
      </c>
    </row>
    <row r="82" spans="1:9" ht="25.5" x14ac:dyDescent="0.2">
      <c r="A82" s="69" t="s">
        <v>1</v>
      </c>
      <c r="B82" s="56" t="s">
        <v>182</v>
      </c>
      <c r="C82" s="112" t="s">
        <v>96</v>
      </c>
      <c r="D82" s="150">
        <v>25</v>
      </c>
      <c r="E82" s="141" t="s">
        <v>183</v>
      </c>
      <c r="F82" s="112" t="s">
        <v>96</v>
      </c>
      <c r="G82" s="150">
        <v>23.42</v>
      </c>
      <c r="H82" s="112">
        <f>G82-D82</f>
        <v>-1.5799999999999983</v>
      </c>
      <c r="I82" s="124" t="s">
        <v>181</v>
      </c>
    </row>
    <row r="83" spans="1:9" ht="15" customHeight="1" x14ac:dyDescent="0.2">
      <c r="A83" s="186" t="s">
        <v>5</v>
      </c>
      <c r="B83" s="187"/>
      <c r="C83" s="57"/>
      <c r="D83" s="112">
        <f>D81+D82</f>
        <v>46</v>
      </c>
      <c r="E83" s="62"/>
      <c r="F83" s="62"/>
      <c r="G83" s="112">
        <f>G81+G82</f>
        <v>45.855000000000004</v>
      </c>
      <c r="H83" s="67"/>
      <c r="I83" s="67"/>
    </row>
    <row r="84" spans="1:9" ht="15" customHeight="1" x14ac:dyDescent="0.2"/>
    <row r="85" spans="1:9" ht="15" customHeight="1" x14ac:dyDescent="0.2"/>
    <row r="86" spans="1:9" ht="15" customHeight="1" x14ac:dyDescent="0.2"/>
    <row r="87" spans="1:9" ht="15" customHeight="1" x14ac:dyDescent="0.2"/>
    <row r="88" spans="1:9" ht="15" customHeight="1" x14ac:dyDescent="0.2"/>
    <row r="89" spans="1:9" ht="15" customHeight="1" x14ac:dyDescent="0.2"/>
    <row r="90" spans="1:9" ht="15" customHeight="1" x14ac:dyDescent="0.2"/>
    <row r="91" spans="1:9" ht="15" customHeight="1" x14ac:dyDescent="0.2"/>
    <row r="92" spans="1:9" ht="15" customHeight="1" x14ac:dyDescent="0.2"/>
    <row r="93" spans="1:9" ht="15" customHeight="1" x14ac:dyDescent="0.2"/>
    <row r="94" spans="1:9" ht="15" customHeight="1" x14ac:dyDescent="0.2"/>
    <row r="95" spans="1:9" ht="15" customHeight="1" x14ac:dyDescent="0.2"/>
    <row r="96" spans="1:9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</sheetData>
  <mergeCells count="35">
    <mergeCell ref="A83:B83"/>
    <mergeCell ref="H4:H6"/>
    <mergeCell ref="I4:I6"/>
    <mergeCell ref="A56:D56"/>
    <mergeCell ref="B74:B75"/>
    <mergeCell ref="C74:C75"/>
    <mergeCell ref="D74:D75"/>
    <mergeCell ref="A72:G72"/>
    <mergeCell ref="E56:G56"/>
    <mergeCell ref="A18:I18"/>
    <mergeCell ref="A28:I28"/>
    <mergeCell ref="G5:G6"/>
    <mergeCell ref="A46:I46"/>
    <mergeCell ref="A77:I77"/>
    <mergeCell ref="B4:D4"/>
    <mergeCell ref="B5:B6"/>
    <mergeCell ref="A80:I80"/>
    <mergeCell ref="A1:I1"/>
    <mergeCell ref="A3:I3"/>
    <mergeCell ref="A8:I8"/>
    <mergeCell ref="A73:A75"/>
    <mergeCell ref="B73:D73"/>
    <mergeCell ref="E73:G73"/>
    <mergeCell ref="E74:E75"/>
    <mergeCell ref="F74:F75"/>
    <mergeCell ref="G74:G75"/>
    <mergeCell ref="H73:H75"/>
    <mergeCell ref="I73:I75"/>
    <mergeCell ref="E4:G4"/>
    <mergeCell ref="E5:E6"/>
    <mergeCell ref="F5:F6"/>
    <mergeCell ref="A2:D2"/>
    <mergeCell ref="A4:A6"/>
    <mergeCell ref="C5:C6"/>
    <mergeCell ref="D5:D6"/>
  </mergeCells>
  <printOptions horizontalCentered="1"/>
  <pageMargins left="0.39370078740157483" right="0.39370078740157483" top="1.1811023622047245" bottom="0.3937007874015748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31"/>
  <sheetViews>
    <sheetView topLeftCell="F1" zoomScaleNormal="100" workbookViewId="0">
      <selection activeCell="N18" sqref="N18"/>
    </sheetView>
  </sheetViews>
  <sheetFormatPr defaultColWidth="9.140625" defaultRowHeight="12.75" x14ac:dyDescent="0.2"/>
  <cols>
    <col min="1" max="1" width="4.5703125" customWidth="1"/>
    <col min="2" max="2" width="37.5703125" customWidth="1"/>
    <col min="3" max="4" width="14.7109375" customWidth="1"/>
    <col min="5" max="5" width="13.42578125" customWidth="1"/>
    <col min="6" max="8" width="12" customWidth="1"/>
    <col min="9" max="9" width="37.28515625" customWidth="1"/>
    <col min="10" max="10" width="14.85546875" customWidth="1"/>
    <col min="11" max="12" width="11.85546875" customWidth="1"/>
    <col min="13" max="13" width="13.5703125" customWidth="1"/>
    <col min="14" max="15" width="11" customWidth="1"/>
  </cols>
  <sheetData>
    <row r="1" spans="1:16" ht="15" customHeight="1" x14ac:dyDescent="0.25">
      <c r="A1" s="200" t="s">
        <v>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6" ht="15" customHeight="1" x14ac:dyDescent="0.25">
      <c r="A2" s="198" t="s">
        <v>184</v>
      </c>
      <c r="B2" s="201" t="s">
        <v>86</v>
      </c>
      <c r="C2" s="201"/>
      <c r="D2" s="201"/>
      <c r="E2" s="201"/>
      <c r="F2" s="201"/>
      <c r="G2" s="201"/>
      <c r="H2" s="201"/>
      <c r="I2" s="182" t="s">
        <v>87</v>
      </c>
      <c r="J2" s="183"/>
      <c r="K2" s="183"/>
      <c r="L2" s="183"/>
      <c r="M2" s="183"/>
      <c r="N2" s="183"/>
      <c r="O2" s="206"/>
      <c r="P2" s="68"/>
    </row>
    <row r="3" spans="1:16" ht="34.5" customHeight="1" x14ac:dyDescent="0.2">
      <c r="A3" s="205"/>
      <c r="B3" s="198" t="s">
        <v>10</v>
      </c>
      <c r="C3" s="198" t="s">
        <v>8</v>
      </c>
      <c r="D3" s="202" t="s">
        <v>9</v>
      </c>
      <c r="E3" s="203"/>
      <c r="F3" s="203"/>
      <c r="G3" s="203"/>
      <c r="H3" s="204"/>
      <c r="I3" s="198" t="s">
        <v>10</v>
      </c>
      <c r="J3" s="198" t="s">
        <v>8</v>
      </c>
      <c r="K3" s="202" t="s">
        <v>9</v>
      </c>
      <c r="L3" s="203"/>
      <c r="M3" s="203"/>
      <c r="N3" s="203"/>
      <c r="O3" s="204"/>
      <c r="P3" s="68"/>
    </row>
    <row r="4" spans="1:16" ht="19.5" customHeight="1" x14ac:dyDescent="0.2">
      <c r="A4" s="199"/>
      <c r="B4" s="199"/>
      <c r="C4" s="199"/>
      <c r="D4" s="12" t="s">
        <v>92</v>
      </c>
      <c r="E4" s="12" t="s">
        <v>93</v>
      </c>
      <c r="F4" s="12" t="s">
        <v>94</v>
      </c>
      <c r="G4" s="12" t="s">
        <v>95</v>
      </c>
      <c r="H4" s="12" t="s">
        <v>96</v>
      </c>
      <c r="I4" s="199"/>
      <c r="J4" s="199"/>
      <c r="K4" s="12" t="s">
        <v>92</v>
      </c>
      <c r="L4" s="12" t="s">
        <v>93</v>
      </c>
      <c r="M4" s="12" t="s">
        <v>94</v>
      </c>
      <c r="N4" s="12" t="s">
        <v>95</v>
      </c>
      <c r="O4" s="12" t="s">
        <v>96</v>
      </c>
      <c r="P4" s="68"/>
    </row>
    <row r="5" spans="1:16" ht="15" customHeight="1" x14ac:dyDescent="0.25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20">
        <v>7</v>
      </c>
      <c r="H5" s="20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20">
        <v>14</v>
      </c>
      <c r="O5" s="20">
        <v>15</v>
      </c>
    </row>
    <row r="6" spans="1:16" ht="20.25" customHeight="1" x14ac:dyDescent="0.2">
      <c r="A6" s="58" t="s">
        <v>0</v>
      </c>
      <c r="B6" s="59" t="s">
        <v>115</v>
      </c>
      <c r="C6" s="60" t="s">
        <v>116</v>
      </c>
      <c r="D6" s="61">
        <v>75615.298233893031</v>
      </c>
      <c r="E6" s="61">
        <v>83683.860831741986</v>
      </c>
      <c r="F6" s="61">
        <v>86189.178962688937</v>
      </c>
      <c r="G6" s="61">
        <v>87641.978103187546</v>
      </c>
      <c r="H6" s="61">
        <v>101707.74090724268</v>
      </c>
      <c r="I6" s="59" t="s">
        <v>115</v>
      </c>
      <c r="J6" s="60" t="s">
        <v>116</v>
      </c>
      <c r="K6" s="61">
        <v>79324.078769999993</v>
      </c>
      <c r="L6" s="61">
        <v>103484.94229000001</v>
      </c>
      <c r="M6" s="121">
        <v>108837.18439999998</v>
      </c>
      <c r="N6" s="61">
        <v>109727.91946709932</v>
      </c>
      <c r="O6" s="61">
        <v>118056.88351000001</v>
      </c>
    </row>
    <row r="7" spans="1:16" ht="15" customHeight="1" x14ac:dyDescent="0.2"/>
    <row r="8" spans="1:16" ht="15" customHeight="1" x14ac:dyDescent="0.2"/>
    <row r="9" spans="1:16" ht="15" customHeight="1" x14ac:dyDescent="0.2"/>
    <row r="10" spans="1:16" ht="15" customHeight="1" x14ac:dyDescent="0.2"/>
    <row r="11" spans="1:16" ht="15" customHeight="1" x14ac:dyDescent="0.2"/>
    <row r="12" spans="1:16" ht="15" customHeight="1" x14ac:dyDescent="0.2"/>
    <row r="13" spans="1:16" ht="15" customHeight="1" x14ac:dyDescent="0.2"/>
    <row r="14" spans="1:16" ht="15" customHeight="1" x14ac:dyDescent="0.2"/>
    <row r="15" spans="1:16" ht="15" customHeight="1" x14ac:dyDescent="0.2"/>
    <row r="16" spans="1:16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</sheetData>
  <mergeCells count="10">
    <mergeCell ref="J3:J4"/>
    <mergeCell ref="A1:K1"/>
    <mergeCell ref="B2:H2"/>
    <mergeCell ref="B3:B4"/>
    <mergeCell ref="C3:C4"/>
    <mergeCell ref="D3:H3"/>
    <mergeCell ref="I3:I4"/>
    <mergeCell ref="A2:A4"/>
    <mergeCell ref="K3:O3"/>
    <mergeCell ref="I2:O2"/>
  </mergeCells>
  <printOptions horizontalCentered="1"/>
  <pageMargins left="0.39370078740157483" right="0.39370078740157483" top="1.1811023622047245" bottom="0.39370078740157483" header="0.31496062992125984" footer="0.31496062992125984"/>
  <pageSetup paperSize="9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W31"/>
  <sheetViews>
    <sheetView zoomScale="90" zoomScaleNormal="90" zoomScaleSheetLayoutView="100" workbookViewId="0">
      <pane xSplit="3" ySplit="4" topLeftCell="M11" activePane="bottomRight" state="frozen"/>
      <selection pane="topRight" activeCell="D1" sqref="D1"/>
      <selection pane="bottomLeft" activeCell="A5" sqref="A5"/>
      <selection pane="bottomRight" activeCell="N27" sqref="N27"/>
    </sheetView>
  </sheetViews>
  <sheetFormatPr defaultColWidth="9.140625" defaultRowHeight="15" x14ac:dyDescent="0.25"/>
  <cols>
    <col min="1" max="1" width="7" style="1" customWidth="1"/>
    <col min="2" max="2" width="42.5703125" style="1" customWidth="1"/>
    <col min="3" max="3" width="12.5703125" style="1" customWidth="1"/>
    <col min="4" max="5" width="12.42578125" style="1" customWidth="1"/>
    <col min="6" max="6" width="14.5703125" style="1" customWidth="1"/>
    <col min="7" max="7" width="24.5703125" style="1" customWidth="1"/>
    <col min="8" max="10" width="12.42578125" style="1" customWidth="1"/>
    <col min="11" max="11" width="29.28515625" style="1" customWidth="1"/>
    <col min="12" max="14" width="12.42578125" style="1" customWidth="1"/>
    <col min="15" max="15" width="27.28515625" style="1" customWidth="1"/>
    <col min="16" max="18" width="12.42578125" style="1" customWidth="1"/>
    <col min="19" max="19" width="25.28515625" style="1" customWidth="1"/>
    <col min="20" max="20" width="13.7109375" style="1" customWidth="1"/>
    <col min="21" max="21" width="12.28515625" style="1" customWidth="1"/>
    <col min="22" max="22" width="24.5703125" style="1" customWidth="1"/>
    <col min="23" max="23" width="29" style="1" customWidth="1"/>
    <col min="24" max="16384" width="9.140625" style="1"/>
  </cols>
  <sheetData>
    <row r="1" spans="1:23" ht="38.25" customHeight="1" x14ac:dyDescent="0.25">
      <c r="A1" s="220" t="s">
        <v>117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</row>
    <row r="2" spans="1:23" ht="21" customHeight="1" x14ac:dyDescent="0.25">
      <c r="A2" s="224" t="s">
        <v>6</v>
      </c>
      <c r="B2" s="221" t="s">
        <v>10</v>
      </c>
      <c r="C2" s="221" t="s">
        <v>8</v>
      </c>
      <c r="D2" s="210" t="s">
        <v>34</v>
      </c>
      <c r="E2" s="210"/>
      <c r="F2" s="211" t="s">
        <v>121</v>
      </c>
      <c r="G2" s="211" t="s">
        <v>119</v>
      </c>
      <c r="H2" s="210" t="s">
        <v>34</v>
      </c>
      <c r="I2" s="210"/>
      <c r="J2" s="211" t="s">
        <v>121</v>
      </c>
      <c r="K2" s="213" t="s">
        <v>119</v>
      </c>
      <c r="L2" s="210" t="s">
        <v>34</v>
      </c>
      <c r="M2" s="210"/>
      <c r="N2" s="211" t="s">
        <v>121</v>
      </c>
      <c r="O2" s="213" t="s">
        <v>119</v>
      </c>
      <c r="P2" s="210" t="s">
        <v>34</v>
      </c>
      <c r="Q2" s="210"/>
      <c r="R2" s="211" t="s">
        <v>121</v>
      </c>
      <c r="S2" s="213" t="s">
        <v>119</v>
      </c>
      <c r="T2" s="210" t="s">
        <v>34</v>
      </c>
      <c r="U2" s="210"/>
      <c r="V2" s="211" t="s">
        <v>121</v>
      </c>
      <c r="W2" s="213" t="s">
        <v>119</v>
      </c>
    </row>
    <row r="3" spans="1:23" ht="19.5" customHeight="1" x14ac:dyDescent="0.25">
      <c r="A3" s="225"/>
      <c r="B3" s="222"/>
      <c r="C3" s="222"/>
      <c r="D3" s="216" t="s">
        <v>92</v>
      </c>
      <c r="E3" s="217"/>
      <c r="F3" s="212"/>
      <c r="G3" s="212"/>
      <c r="H3" s="216" t="s">
        <v>93</v>
      </c>
      <c r="I3" s="217"/>
      <c r="J3" s="212"/>
      <c r="K3" s="214"/>
      <c r="L3" s="216" t="s">
        <v>94</v>
      </c>
      <c r="M3" s="217"/>
      <c r="N3" s="212"/>
      <c r="O3" s="214"/>
      <c r="P3" s="216" t="s">
        <v>95</v>
      </c>
      <c r="Q3" s="217"/>
      <c r="R3" s="212"/>
      <c r="S3" s="214"/>
      <c r="T3" s="228" t="s">
        <v>96</v>
      </c>
      <c r="U3" s="228"/>
      <c r="V3" s="212"/>
      <c r="W3" s="214"/>
    </row>
    <row r="4" spans="1:23" ht="26.25" customHeight="1" x14ac:dyDescent="0.25">
      <c r="A4" s="226"/>
      <c r="B4" s="223"/>
      <c r="C4" s="223"/>
      <c r="D4" s="74" t="s">
        <v>82</v>
      </c>
      <c r="E4" s="74" t="s">
        <v>81</v>
      </c>
      <c r="F4" s="212"/>
      <c r="G4" s="227"/>
      <c r="H4" s="114" t="s">
        <v>82</v>
      </c>
      <c r="I4" s="114" t="s">
        <v>81</v>
      </c>
      <c r="J4" s="212"/>
      <c r="K4" s="215"/>
      <c r="L4" s="115" t="s">
        <v>82</v>
      </c>
      <c r="M4" s="115" t="s">
        <v>81</v>
      </c>
      <c r="N4" s="212"/>
      <c r="O4" s="215"/>
      <c r="P4" s="74" t="s">
        <v>82</v>
      </c>
      <c r="Q4" s="74" t="s">
        <v>81</v>
      </c>
      <c r="R4" s="212"/>
      <c r="S4" s="215"/>
      <c r="T4" s="74" t="s">
        <v>82</v>
      </c>
      <c r="U4" s="74" t="s">
        <v>81</v>
      </c>
      <c r="V4" s="212"/>
      <c r="W4" s="215"/>
    </row>
    <row r="5" spans="1:23" ht="17.25" customHeight="1" x14ac:dyDescent="0.25">
      <c r="A5" s="75">
        <v>1</v>
      </c>
      <c r="B5" s="76">
        <v>2</v>
      </c>
      <c r="C5" s="75">
        <v>3</v>
      </c>
      <c r="D5" s="75">
        <v>4</v>
      </c>
      <c r="E5" s="75">
        <v>5</v>
      </c>
      <c r="F5" s="75">
        <f>E5+1</f>
        <v>6</v>
      </c>
      <c r="G5" s="75">
        <f t="shared" ref="G5:U5" si="0">F5+1</f>
        <v>7</v>
      </c>
      <c r="H5" s="75">
        <f t="shared" si="0"/>
        <v>8</v>
      </c>
      <c r="I5" s="75">
        <f t="shared" si="0"/>
        <v>9</v>
      </c>
      <c r="J5" s="75">
        <f t="shared" si="0"/>
        <v>10</v>
      </c>
      <c r="K5" s="75">
        <f t="shared" si="0"/>
        <v>11</v>
      </c>
      <c r="L5" s="75">
        <f t="shared" si="0"/>
        <v>12</v>
      </c>
      <c r="M5" s="75">
        <f t="shared" si="0"/>
        <v>13</v>
      </c>
      <c r="N5" s="75">
        <f t="shared" si="0"/>
        <v>14</v>
      </c>
      <c r="O5" s="75">
        <f t="shared" si="0"/>
        <v>15</v>
      </c>
      <c r="P5" s="75">
        <f t="shared" si="0"/>
        <v>16</v>
      </c>
      <c r="Q5" s="75">
        <f t="shared" si="0"/>
        <v>17</v>
      </c>
      <c r="R5" s="75">
        <v>18</v>
      </c>
      <c r="S5" s="75">
        <v>19</v>
      </c>
      <c r="T5" s="75">
        <v>20</v>
      </c>
      <c r="U5" s="75">
        <f t="shared" si="0"/>
        <v>21</v>
      </c>
      <c r="V5" s="75">
        <v>18</v>
      </c>
      <c r="W5" s="75">
        <v>19</v>
      </c>
    </row>
    <row r="6" spans="1:23" ht="20.25" customHeight="1" x14ac:dyDescent="0.25">
      <c r="A6" s="77" t="s">
        <v>32</v>
      </c>
      <c r="B6" s="207" t="s">
        <v>14</v>
      </c>
      <c r="C6" s="208"/>
      <c r="D6" s="208"/>
      <c r="E6" s="209"/>
      <c r="F6" s="78"/>
      <c r="G6" s="78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80"/>
      <c r="V6" s="79"/>
      <c r="W6" s="80"/>
    </row>
    <row r="7" spans="1:23" ht="138" customHeight="1" x14ac:dyDescent="0.25">
      <c r="A7" s="81">
        <v>1</v>
      </c>
      <c r="B7" s="82" t="s">
        <v>24</v>
      </c>
      <c r="C7" s="81" t="s">
        <v>12</v>
      </c>
      <c r="D7" s="81">
        <v>0</v>
      </c>
      <c r="E7" s="81">
        <f>E8/E9</f>
        <v>0</v>
      </c>
      <c r="F7" s="81">
        <f t="shared" ref="F7:F12" si="1">E7-D7</f>
        <v>0</v>
      </c>
      <c r="G7" s="81"/>
      <c r="H7" s="81">
        <v>0</v>
      </c>
      <c r="I7" s="81">
        <v>0</v>
      </c>
      <c r="J7" s="81"/>
      <c r="K7" s="81"/>
      <c r="L7" s="81">
        <v>0</v>
      </c>
      <c r="M7" s="81">
        <v>0</v>
      </c>
      <c r="N7" s="81">
        <f t="shared" ref="N7:N12" si="2">M7-L7</f>
        <v>0</v>
      </c>
      <c r="O7" s="81"/>
      <c r="P7" s="81">
        <v>0</v>
      </c>
      <c r="Q7" s="81">
        <v>0</v>
      </c>
      <c r="R7" s="81"/>
      <c r="S7" s="81"/>
      <c r="T7" s="81">
        <v>0</v>
      </c>
      <c r="U7" s="81">
        <v>0</v>
      </c>
      <c r="V7" s="116">
        <f>U7-T7</f>
        <v>0</v>
      </c>
      <c r="W7" s="81"/>
    </row>
    <row r="8" spans="1:23" ht="64.5" customHeight="1" x14ac:dyDescent="0.25">
      <c r="A8" s="83" t="s">
        <v>11</v>
      </c>
      <c r="B8" s="84" t="s">
        <v>25</v>
      </c>
      <c r="C8" s="85" t="s">
        <v>27</v>
      </c>
      <c r="D8" s="85">
        <v>0</v>
      </c>
      <c r="E8" s="85">
        <v>0</v>
      </c>
      <c r="F8" s="85">
        <f t="shared" si="1"/>
        <v>0</v>
      </c>
      <c r="G8" s="85"/>
      <c r="H8" s="85">
        <v>0</v>
      </c>
      <c r="I8" s="85">
        <v>0</v>
      </c>
      <c r="J8" s="85"/>
      <c r="K8" s="85"/>
      <c r="L8" s="85">
        <v>0</v>
      </c>
      <c r="M8" s="85">
        <v>0</v>
      </c>
      <c r="N8" s="81">
        <f t="shared" si="2"/>
        <v>0</v>
      </c>
      <c r="O8" s="85"/>
      <c r="P8" s="85">
        <v>0</v>
      </c>
      <c r="Q8" s="85">
        <v>0</v>
      </c>
      <c r="R8" s="85"/>
      <c r="S8" s="85"/>
      <c r="T8" s="85">
        <v>0</v>
      </c>
      <c r="U8" s="85">
        <v>0</v>
      </c>
      <c r="V8" s="116">
        <f t="shared" ref="V8:V9" si="3">U8-T8</f>
        <v>0</v>
      </c>
      <c r="W8" s="85"/>
    </row>
    <row r="9" spans="1:23" ht="157.5" x14ac:dyDescent="0.25">
      <c r="A9" s="86" t="s">
        <v>13</v>
      </c>
      <c r="B9" s="87" t="s">
        <v>26</v>
      </c>
      <c r="C9" s="88" t="s">
        <v>27</v>
      </c>
      <c r="D9" s="88">
        <v>12</v>
      </c>
      <c r="E9" s="88">
        <v>12</v>
      </c>
      <c r="F9" s="88">
        <f t="shared" si="1"/>
        <v>0</v>
      </c>
      <c r="G9" s="88"/>
      <c r="H9" s="88">
        <v>12</v>
      </c>
      <c r="I9" s="88">
        <v>12</v>
      </c>
      <c r="J9" s="88"/>
      <c r="K9" s="88"/>
      <c r="L9" s="88">
        <v>12</v>
      </c>
      <c r="M9" s="88">
        <v>12</v>
      </c>
      <c r="N9" s="88">
        <f t="shared" si="2"/>
        <v>0</v>
      </c>
      <c r="O9" s="88"/>
      <c r="P9" s="88">
        <v>12</v>
      </c>
      <c r="Q9" s="88">
        <v>46</v>
      </c>
      <c r="R9" s="88"/>
      <c r="S9" s="149" t="s">
        <v>163</v>
      </c>
      <c r="T9" s="88">
        <v>12</v>
      </c>
      <c r="U9" s="88">
        <v>25</v>
      </c>
      <c r="V9" s="113">
        <f t="shared" si="3"/>
        <v>13</v>
      </c>
      <c r="W9" s="151" t="s">
        <v>189</v>
      </c>
    </row>
    <row r="10" spans="1:23" ht="92.25" customHeight="1" x14ac:dyDescent="0.25">
      <c r="A10" s="89" t="s">
        <v>29</v>
      </c>
      <c r="B10" s="90" t="s">
        <v>23</v>
      </c>
      <c r="C10" s="91" t="s">
        <v>12</v>
      </c>
      <c r="D10" s="81">
        <v>0</v>
      </c>
      <c r="E10" s="81">
        <f>E11/E12</f>
        <v>0</v>
      </c>
      <c r="F10" s="81">
        <f t="shared" si="1"/>
        <v>0</v>
      </c>
      <c r="G10" s="81"/>
      <c r="H10" s="81">
        <v>0</v>
      </c>
      <c r="I10" s="81">
        <v>0</v>
      </c>
      <c r="J10" s="81"/>
      <c r="K10" s="81"/>
      <c r="L10" s="81">
        <v>0</v>
      </c>
      <c r="M10" s="81">
        <v>0</v>
      </c>
      <c r="N10" s="81">
        <f t="shared" si="2"/>
        <v>0</v>
      </c>
      <c r="O10" s="81"/>
      <c r="P10" s="81">
        <v>0</v>
      </c>
      <c r="Q10" s="81">
        <v>0</v>
      </c>
      <c r="R10" s="81"/>
      <c r="S10" s="81"/>
      <c r="T10" s="81">
        <v>0</v>
      </c>
      <c r="U10" s="81">
        <v>0</v>
      </c>
      <c r="V10" s="116">
        <f>U10-T10</f>
        <v>0</v>
      </c>
      <c r="W10" s="147"/>
    </row>
    <row r="11" spans="1:23" ht="94.5" customHeight="1" x14ac:dyDescent="0.25">
      <c r="A11" s="83" t="s">
        <v>15</v>
      </c>
      <c r="B11" s="84" t="s">
        <v>28</v>
      </c>
      <c r="C11" s="92" t="s">
        <v>27</v>
      </c>
      <c r="D11" s="93">
        <v>0</v>
      </c>
      <c r="E11" s="93">
        <v>0</v>
      </c>
      <c r="F11" s="85">
        <f t="shared" si="1"/>
        <v>0</v>
      </c>
      <c r="G11" s="93"/>
      <c r="H11" s="93">
        <v>0</v>
      </c>
      <c r="I11" s="93">
        <v>0</v>
      </c>
      <c r="J11" s="93"/>
      <c r="K11" s="93"/>
      <c r="L11" s="93">
        <v>0</v>
      </c>
      <c r="M11" s="93">
        <v>0</v>
      </c>
      <c r="N11" s="81">
        <f t="shared" si="2"/>
        <v>0</v>
      </c>
      <c r="O11" s="93"/>
      <c r="P11" s="93">
        <v>0</v>
      </c>
      <c r="Q11" s="93">
        <v>0</v>
      </c>
      <c r="R11" s="93"/>
      <c r="S11" s="93"/>
      <c r="T11" s="93">
        <v>0</v>
      </c>
      <c r="U11" s="93">
        <v>0</v>
      </c>
      <c r="V11" s="116">
        <f t="shared" ref="V11:V12" si="4">U11-T11</f>
        <v>0</v>
      </c>
      <c r="W11" s="148"/>
    </row>
    <row r="12" spans="1:23" ht="45" customHeight="1" x14ac:dyDescent="0.25">
      <c r="A12" s="94" t="s">
        <v>30</v>
      </c>
      <c r="B12" s="95" t="s">
        <v>26</v>
      </c>
      <c r="C12" s="88" t="s">
        <v>27</v>
      </c>
      <c r="D12" s="88">
        <f>170-12</f>
        <v>158</v>
      </c>
      <c r="E12" s="88">
        <v>251</v>
      </c>
      <c r="F12" s="88">
        <f t="shared" si="1"/>
        <v>93</v>
      </c>
      <c r="G12" s="88"/>
      <c r="H12" s="88">
        <v>789</v>
      </c>
      <c r="I12" s="88">
        <v>200</v>
      </c>
      <c r="J12" s="88">
        <f t="shared" ref="J12" si="5">I12-H12</f>
        <v>-589</v>
      </c>
      <c r="K12" s="88" t="s">
        <v>123</v>
      </c>
      <c r="L12" s="88">
        <v>200</v>
      </c>
      <c r="M12" s="88">
        <v>151</v>
      </c>
      <c r="N12" s="88">
        <f t="shared" si="2"/>
        <v>-49</v>
      </c>
      <c r="O12" s="120" t="s">
        <v>126</v>
      </c>
      <c r="P12" s="88">
        <v>200</v>
      </c>
      <c r="Q12" s="88">
        <v>177</v>
      </c>
      <c r="R12" s="88"/>
      <c r="S12" s="120"/>
      <c r="T12" s="88">
        <f>P12</f>
        <v>200</v>
      </c>
      <c r="U12" s="88">
        <v>237</v>
      </c>
      <c r="V12" s="113">
        <f t="shared" si="4"/>
        <v>37</v>
      </c>
      <c r="W12" s="151" t="s">
        <v>188</v>
      </c>
    </row>
    <row r="13" spans="1:23" ht="16.5" customHeight="1" x14ac:dyDescent="0.25">
      <c r="A13" s="96" t="s">
        <v>33</v>
      </c>
      <c r="B13" s="218" t="s">
        <v>19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</row>
    <row r="14" spans="1:23" ht="61.5" customHeight="1" x14ac:dyDescent="0.25">
      <c r="A14" s="97" t="s">
        <v>31</v>
      </c>
      <c r="B14" s="98" t="s">
        <v>44</v>
      </c>
      <c r="C14" s="99" t="s">
        <v>22</v>
      </c>
      <c r="D14" s="100">
        <f>D15/D16</f>
        <v>1.0495202118351596</v>
      </c>
      <c r="E14" s="100">
        <f>E15/E16</f>
        <v>0.70345408593091829</v>
      </c>
      <c r="F14" s="111">
        <f>E14-D14</f>
        <v>-0.34606612590424135</v>
      </c>
      <c r="G14" s="100"/>
      <c r="H14" s="100">
        <f>H15/H16</f>
        <v>1.0495202118351596</v>
      </c>
      <c r="I14" s="100">
        <f>I15/I16</f>
        <v>0.75384615384615383</v>
      </c>
      <c r="J14" s="116">
        <f t="shared" ref="J14:J16" si="6">I14-H14</f>
        <v>-0.29567405798900581</v>
      </c>
      <c r="K14" s="100" t="s">
        <v>124</v>
      </c>
      <c r="L14" s="100">
        <f>L15/L16</f>
        <v>1.0495202118351594</v>
      </c>
      <c r="M14" s="100">
        <f>M15/M16</f>
        <v>0.89292874540912237</v>
      </c>
      <c r="N14" s="100">
        <f>L14-M14</f>
        <v>0.15659146642603705</v>
      </c>
      <c r="O14" s="117" t="s">
        <v>128</v>
      </c>
      <c r="P14" s="100">
        <f t="shared" ref="P14:U14" si="7">P15/P16</f>
        <v>1.0495202118351596</v>
      </c>
      <c r="Q14" s="100">
        <f t="shared" si="7"/>
        <v>0.95559067616291393</v>
      </c>
      <c r="R14" s="100"/>
      <c r="S14" s="117" t="s">
        <v>164</v>
      </c>
      <c r="T14" s="100">
        <f t="shared" si="7"/>
        <v>1.0495202118351594</v>
      </c>
      <c r="U14" s="100">
        <f t="shared" si="7"/>
        <v>0.97478276642372663</v>
      </c>
      <c r="V14" s="144">
        <f>U14-T14</f>
        <v>-7.473744541143279E-2</v>
      </c>
      <c r="W14" s="145" t="s">
        <v>186</v>
      </c>
    </row>
    <row r="15" spans="1:23" ht="45.75" customHeight="1" x14ac:dyDescent="0.25">
      <c r="A15" s="101" t="s">
        <v>11</v>
      </c>
      <c r="B15" s="102" t="s">
        <v>45</v>
      </c>
      <c r="C15" s="103" t="s">
        <v>46</v>
      </c>
      <c r="D15" s="104">
        <v>240</v>
      </c>
      <c r="E15" s="104">
        <v>167</v>
      </c>
      <c r="F15" s="85">
        <f>E15-D15</f>
        <v>-73</v>
      </c>
      <c r="G15" s="104"/>
      <c r="H15" s="104">
        <v>240</v>
      </c>
      <c r="I15" s="104">
        <v>210.7</v>
      </c>
      <c r="J15" s="116">
        <f t="shared" si="6"/>
        <v>-29.300000000000011</v>
      </c>
      <c r="K15" s="104"/>
      <c r="L15" s="104">
        <v>243.96436004280642</v>
      </c>
      <c r="M15" s="104">
        <f>256984/1000</f>
        <v>256.98399999999998</v>
      </c>
      <c r="N15" s="104">
        <f>M15-L15</f>
        <v>13.019639957193561</v>
      </c>
      <c r="O15" s="118" t="s">
        <v>127</v>
      </c>
      <c r="P15" s="105">
        <v>240</v>
      </c>
      <c r="Q15" s="105">
        <v>279.34399999999999</v>
      </c>
      <c r="R15" s="105"/>
      <c r="S15" s="105"/>
      <c r="T15" s="105">
        <v>282.26041430160194</v>
      </c>
      <c r="U15" s="105">
        <v>327.81652000000003</v>
      </c>
      <c r="V15" s="116">
        <f t="shared" ref="V15:V16" si="8">U15-T15</f>
        <v>45.556105698398085</v>
      </c>
      <c r="W15" s="145" t="s">
        <v>185</v>
      </c>
    </row>
    <row r="16" spans="1:23" ht="34.5" customHeight="1" x14ac:dyDescent="0.25">
      <c r="A16" s="94" t="s">
        <v>13</v>
      </c>
      <c r="B16" s="87" t="s">
        <v>47</v>
      </c>
      <c r="C16" s="106" t="s">
        <v>48</v>
      </c>
      <c r="D16" s="107">
        <v>228.67591999999999</v>
      </c>
      <c r="E16" s="107">
        <v>237.4</v>
      </c>
      <c r="F16" s="113">
        <f>E16-D16</f>
        <v>8.7240800000000149</v>
      </c>
      <c r="G16" s="107"/>
      <c r="H16" s="107">
        <v>228.67591999999999</v>
      </c>
      <c r="I16" s="107">
        <v>279.5</v>
      </c>
      <c r="J16" s="113">
        <f t="shared" si="6"/>
        <v>50.824080000000009</v>
      </c>
      <c r="K16" s="107"/>
      <c r="L16" s="107">
        <v>232.45322700000003</v>
      </c>
      <c r="M16" s="107">
        <v>287.79899999999998</v>
      </c>
      <c r="N16" s="107">
        <f>M16-L16</f>
        <v>55.345772999999951</v>
      </c>
      <c r="O16" s="119" t="s">
        <v>127</v>
      </c>
      <c r="P16" s="107">
        <v>228.67591999999999</v>
      </c>
      <c r="Q16" s="107">
        <f>'[2]раздел 2'!S10/1000</f>
        <v>292.32600000000002</v>
      </c>
      <c r="R16" s="107"/>
      <c r="S16" s="107"/>
      <c r="T16" s="107">
        <v>268.94233299999996</v>
      </c>
      <c r="U16" s="107">
        <v>336.29700000000003</v>
      </c>
      <c r="V16" s="113">
        <f t="shared" si="8"/>
        <v>67.354667000000063</v>
      </c>
      <c r="W16" s="146" t="s">
        <v>187</v>
      </c>
    </row>
    <row r="31" spans="4:4" x14ac:dyDescent="0.25">
      <c r="D31" s="109"/>
    </row>
  </sheetData>
  <mergeCells count="26">
    <mergeCell ref="V2:V4"/>
    <mergeCell ref="W2:W4"/>
    <mergeCell ref="B13:W13"/>
    <mergeCell ref="A1:T1"/>
    <mergeCell ref="D3:E3"/>
    <mergeCell ref="H3:I3"/>
    <mergeCell ref="P3:Q3"/>
    <mergeCell ref="B2:B4"/>
    <mergeCell ref="A2:A4"/>
    <mergeCell ref="F2:F4"/>
    <mergeCell ref="G2:G4"/>
    <mergeCell ref="C2:C4"/>
    <mergeCell ref="T3:U3"/>
    <mergeCell ref="H2:I2"/>
    <mergeCell ref="L2:M2"/>
    <mergeCell ref="P2:Q2"/>
    <mergeCell ref="B6:E6"/>
    <mergeCell ref="D2:E2"/>
    <mergeCell ref="J2:J4"/>
    <mergeCell ref="K2:K4"/>
    <mergeCell ref="T2:U2"/>
    <mergeCell ref="N2:N4"/>
    <mergeCell ref="O2:O4"/>
    <mergeCell ref="L3:M3"/>
    <mergeCell ref="R2:R4"/>
    <mergeCell ref="S2:S4"/>
  </mergeCells>
  <printOptions horizontalCentered="1"/>
  <pageMargins left="1.1811023622047245" right="0.39370078740157483" top="0.39370078740157483" bottom="0.39370078740157483" header="0" footer="0"/>
  <pageSetup paperSize="9" scale="6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раздел 1</vt:lpstr>
      <vt:lpstr>раздел 2</vt:lpstr>
      <vt:lpstr>раздел 3</vt:lpstr>
      <vt:lpstr>раздел 4</vt:lpstr>
      <vt:lpstr>раздел 5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2023-05-21T22:32:42Z</cp:lastPrinted>
  <dcterms:created xsi:type="dcterms:W3CDTF">1996-10-08T23:32:33Z</dcterms:created>
  <dcterms:modified xsi:type="dcterms:W3CDTF">2024-05-30T22:20:57Z</dcterms:modified>
</cp:coreProperties>
</file>