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65326" windowWidth="19200" windowHeight="11595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externalReferences>
    <externalReference r:id="rId8"/>
    <externalReference r:id="rId9"/>
  </externalReferences>
  <definedNames>
    <definedName name="_xlnm.Print_Area" localSheetId="1">'раздел 2'!$A$1:$J$40</definedName>
    <definedName name="_xlnm.Print_Area" localSheetId="2">'раздел 3'!$A$1:$I$40</definedName>
    <definedName name="_xlnm.Print_Area" localSheetId="3">'раздел 4'!$A$1:$H$6</definedName>
    <definedName name="_xlnm.Print_Area" localSheetId="4">'раздел 5'!$A$1:$I$16</definedName>
  </definedNames>
  <calcPr fullCalcOnLoad="1"/>
</workbook>
</file>

<file path=xl/sharedStrings.xml><?xml version="1.0" encoding="utf-8"?>
<sst xmlns="http://schemas.openxmlformats.org/spreadsheetml/2006/main" count="239" uniqueCount="141">
  <si>
    <t>3.</t>
  </si>
  <si>
    <t>1.</t>
  </si>
  <si>
    <t>2.</t>
  </si>
  <si>
    <t>4.</t>
  </si>
  <si>
    <t>5.</t>
  </si>
  <si>
    <t>куб.м</t>
  </si>
  <si>
    <t>6.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</si>
  <si>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</si>
  <si>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</si>
  <si>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</si>
  <si>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</si>
  <si>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* План мероприятий, направленных на улучшение качества питьевой воды, организацией не представлен.</t>
  </si>
  <si>
    <t>№              п/п</t>
  </si>
  <si>
    <t>* План мероприятий по энергосбережению и повышению энергетической эффективности, организацией не представлен.</t>
  </si>
  <si>
    <t>Наименование показателя</t>
  </si>
  <si>
    <t>Единица измерения</t>
  </si>
  <si>
    <t>1.1</t>
  </si>
  <si>
    <t>%</t>
  </si>
  <si>
    <t>1.2</t>
  </si>
  <si>
    <t>2.1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</si>
  <si>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</si>
  <si>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</si>
  <si>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</si>
  <si>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</si>
  <si>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</si>
  <si>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</si>
  <si>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1</t>
  </si>
  <si>
    <t>ед.</t>
  </si>
  <si>
    <t>I</t>
  </si>
  <si>
    <t>II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</si>
  <si>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</si>
  <si>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</si>
  <si>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</si>
  <si>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</si>
  <si>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</si>
  <si>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</si>
  <si>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тыс.кВт.ч</t>
  </si>
  <si>
    <t>тыс.куб.м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</si>
  <si>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</si>
  <si>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</si>
  <si>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</si>
  <si>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</si>
  <si>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</si>
  <si>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</si>
  <si>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</si>
  <si>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</si>
  <si>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"АКСУ"</t>
  </si>
  <si>
    <t xml:space="preserve"> 689000, Чукотский автономный округ, г. Анадырь, ул. Южная 1/1</t>
  </si>
  <si>
    <t>ОТЧЕТ ОБ ИСПОЛНЕНИИ ПРОИЗВОДСТВЕННОЙ ПРОГРАММЫ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</si>
  <si>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</si>
  <si>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</si>
  <si>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</si>
  <si>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</si>
  <si>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</si>
  <si>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</si>
  <si>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</si>
  <si>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</si>
  <si>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</si>
  <si>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</si>
  <si>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</si>
  <si>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</si>
  <si>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</si>
  <si>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</si>
  <si>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</si>
  <si>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</si>
  <si>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</si>
  <si>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</si>
  <si>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</si>
  <si>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</si>
  <si>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</si>
  <si>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</si>
  <si>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</si>
  <si>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</si>
  <si>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</si>
  <si>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</si>
  <si>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</si>
  <si>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</si>
  <si>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</si>
  <si>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</si>
  <si>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</si>
  <si>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</si>
  <si>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</si>
  <si>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</si>
  <si>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</si>
  <si>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</si>
  <si>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</si>
  <si>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</si>
  <si>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</si>
  <si>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</si>
  <si>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</si>
  <si>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</si>
  <si>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</si>
  <si>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</si>
  <si>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водоснабжения</t>
  </si>
  <si>
    <t>ПЛАН</t>
  </si>
  <si>
    <t>ФАКТ</t>
  </si>
  <si>
    <t>8.1</t>
  </si>
  <si>
    <t>8.2</t>
  </si>
  <si>
    <t>2019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</si>
  <si>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</si>
  <si>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</rPr>
      <t>мы холодного водоснабжения</t>
    </r>
  </si>
  <si>
    <t>Срок реализации мероприятия</t>
  </si>
  <si>
    <t>* План мероприятий по ремонту объектов централизованной системы, организацией не представлен.</t>
  </si>
  <si>
    <t>3.2. План мероприятий направленных на улучшение качества питьевой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</si>
  <si>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</si>
  <si>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тыс. рублей</t>
  </si>
  <si>
    <t>Показатели надежности и бесперебойности водоснабжения</t>
  </si>
  <si>
    <t>Раздел 4. Объем финансовых потребностей, необходимых для реализации производственной программы</t>
  </si>
  <si>
    <t>октябрь 2019 г. - сентябрь 2020 г.</t>
  </si>
  <si>
    <t>Величина показателя (октябрь 2019 г. - сентябрь 2020 г.)</t>
  </si>
  <si>
    <t>2020 г.</t>
  </si>
  <si>
    <t>Объем финансоваых потребностей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</si>
  <si>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</si>
  <si>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2020 год</t>
  </si>
  <si>
    <t>Объем воды, отпускаемой новым абонентам</t>
  </si>
  <si>
    <t>Увеличение отпуска технической воды в связи с подключением абонентов</t>
  </si>
  <si>
    <t>Снижение отпуска технической воды в связи с прекращением водоснабжения</t>
  </si>
  <si>
    <t>Изменение объема отпуска технической воды в связи с изменением нормативов потребления и установкой приборов учета</t>
  </si>
  <si>
    <t>Темп изменения потребления воды</t>
  </si>
  <si>
    <t>8.</t>
  </si>
  <si>
    <t>9.</t>
  </si>
  <si>
    <t>10.</t>
  </si>
  <si>
    <t xml:space="preserve">Руководитель организации </t>
  </si>
  <si>
    <t>(ФИО, подпись)</t>
  </si>
  <si>
    <t>Отклонение 
(- не использовано, + перерасход)</t>
  </si>
  <si>
    <t>Причины отклонения</t>
  </si>
  <si>
    <t>(должность)</t>
  </si>
  <si>
    <t>Отклонение</t>
  </si>
  <si>
    <t>октябрь 2019 г. - декабрь 2019 г.</t>
  </si>
  <si>
    <t>Величина показателя октябрь 2019 г. - декабрь 2019 г.</t>
  </si>
  <si>
    <t>январь 2020 г. - сентябрь 2020 г.</t>
  </si>
  <si>
    <t>Замена трубопровода сброса промышленных вод ВОС</t>
  </si>
  <si>
    <t>Частичная замена видеонаблюдения на территории ВОС</t>
  </si>
  <si>
    <t>Покраска сооружений и трубопроводов в здании ВОС</t>
  </si>
  <si>
    <t>повышение цветности, содержания железа поступившей воды из водохранилища</t>
  </si>
  <si>
    <t>в сфере холодного водоснабжения (питьевое водоснабжение) за 2019-2020 годы</t>
  </si>
  <si>
    <t>Величина показателя январь 2020 г. - сентябрь 2020 г.</t>
  </si>
  <si>
    <t>1.3</t>
  </si>
  <si>
    <t>В связи со сложными климатическими условиями (сильный порывистый ветер, обледенение) произошла потеря теплоизоляционного материала, разрыв участка трубопровода. Произведена экстренная замена поврежденного участка</t>
  </si>
  <si>
    <t>Основанием для покраски сооружений и трубопроводов послужила повышенная влажность в цехах водоочистной станции, что привело к появлению пятен ржавчины, трещин на поверхности труб баков</t>
  </si>
  <si>
    <t>Из-за перепадов напряжения в сети вышло из строя частично оборудование системы видеонаблюдения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</si>
</sst>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1" fillId="0" borderId="0" xfId="57" applyFont="1">
      <alignment/>
      <protection/>
    </xf>
    <xf numFmtId="0" fontId="7" fillId="0" borderId="10" xfId="57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left" vertical="center"/>
      <protection/>
    </xf>
    <xf numFmtId="0" fontId="8" fillId="0" borderId="0" xfId="57" applyFont="1">
      <alignment/>
      <protection/>
    </xf>
    <xf numFmtId="0" fontId="2" fillId="0" borderId="0" xfId="54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2" fillId="0" borderId="0" xfId="54" applyFont="1">
      <alignment/>
      <protection/>
    </xf>
    <xf numFmtId="0" fontId="13" fillId="0" borderId="0" xfId="54" applyFont="1" applyAlignment="1">
      <alignment vertical="top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vertic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vertical="center"/>
      <protection/>
    </xf>
    <xf numFmtId="0" fontId="9" fillId="33" borderId="10" xfId="54" applyFont="1" applyFill="1" applyBorder="1" applyAlignment="1">
      <alignment vertical="center" wrapText="1"/>
      <protection/>
    </xf>
    <xf numFmtId="0" fontId="9" fillId="0" borderId="0" xfId="54" applyFont="1">
      <alignment/>
      <protection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3" fontId="9" fillId="0" borderId="1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left" vertical="center" wrapText="1" indent="1"/>
      <protection/>
    </xf>
    <xf numFmtId="173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left" vertical="center" wrapText="1" indent="2"/>
      <protection/>
    </xf>
    <xf numFmtId="173" fontId="13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13" fillId="0" borderId="10" xfId="54" applyFont="1" applyBorder="1" applyAlignment="1">
      <alignment horizontal="left" vertical="center" wrapText="1" indent="1"/>
      <protection/>
    </xf>
    <xf numFmtId="0" fontId="9" fillId="0" borderId="10" xfId="54" applyFont="1" applyBorder="1" applyAlignment="1">
      <alignment horizontal="left" vertical="center" wrapText="1" indent="3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1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3" fontId="9" fillId="0" borderId="10" xfId="54" applyNumberFormat="1" applyFont="1" applyBorder="1" applyAlignment="1">
      <alignment horizontal="center" vertical="center"/>
      <protection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65" applyFont="1" applyBorder="1" applyAlignment="1">
      <alignment horizontal="center" vertical="center" wrapText="1"/>
      <protection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4" xfId="56" applyFont="1" applyBorder="1" applyAlignment="1">
      <alignment horizontal="center" vertical="center" wrapText="1"/>
      <protection/>
    </xf>
    <xf numFmtId="174" fontId="15" fillId="0" borderId="14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56" applyFont="1" applyBorder="1" applyAlignment="1">
      <alignment horizontal="justify" vertical="top" wrapText="1"/>
      <protection/>
    </xf>
    <xf numFmtId="0" fontId="15" fillId="0" borderId="15" xfId="56" applyFont="1" applyBorder="1" applyAlignment="1">
      <alignment horizontal="center" vertical="center" wrapText="1"/>
      <protection/>
    </xf>
    <xf numFmtId="172" fontId="15" fillId="0" borderId="15" xfId="56" applyNumberFormat="1" applyFont="1" applyBorder="1" applyAlignment="1">
      <alignment horizontal="center" vertical="center" wrapText="1"/>
      <protection/>
    </xf>
    <xf numFmtId="0" fontId="15" fillId="0" borderId="13" xfId="56" applyFont="1" applyBorder="1" applyAlignment="1">
      <alignment horizontal="center" vertical="center" wrapText="1"/>
      <protection/>
    </xf>
    <xf numFmtId="172" fontId="15" fillId="0" borderId="13" xfId="56" applyNumberFormat="1" applyFont="1" applyBorder="1" applyAlignment="1">
      <alignment horizontal="center" vertical="center" wrapText="1"/>
      <protection/>
    </xf>
    <xf numFmtId="173" fontId="13" fillId="4" borderId="10" xfId="54" applyNumberFormat="1" applyFont="1" applyFill="1" applyBorder="1" applyAlignment="1">
      <alignment horizontal="center" vertical="center" wrapText="1"/>
      <protection/>
    </xf>
    <xf numFmtId="173" fontId="9" fillId="4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right" vertical="center" wrapText="1"/>
    </xf>
    <xf numFmtId="0" fontId="7" fillId="0" borderId="21" xfId="57" applyFont="1" applyBorder="1">
      <alignment/>
      <protection/>
    </xf>
    <xf numFmtId="0" fontId="7" fillId="0" borderId="0" xfId="57" applyFont="1" applyAlignment="1">
      <alignment horizontal="center"/>
      <protection/>
    </xf>
    <xf numFmtId="0" fontId="9" fillId="0" borderId="11" xfId="54" applyFont="1" applyBorder="1" applyAlignment="1">
      <alignment horizontal="left" vertical="top"/>
      <protection/>
    </xf>
    <xf numFmtId="0" fontId="9" fillId="0" borderId="11" xfId="0" applyFont="1" applyBorder="1" applyAlignment="1">
      <alignment horizontal="center"/>
    </xf>
    <xf numFmtId="0" fontId="9" fillId="0" borderId="22" xfId="54" applyFont="1" applyBorder="1">
      <alignment/>
      <protection/>
    </xf>
    <xf numFmtId="0" fontId="9" fillId="0" borderId="11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23" xfId="54" applyFont="1" applyBorder="1" applyAlignment="1">
      <alignment horizontal="left" vertical="top"/>
      <protection/>
    </xf>
    <xf numFmtId="173" fontId="9" fillId="0" borderId="13" xfId="54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5" fillId="0" borderId="22" xfId="0" applyFont="1" applyBorder="1" applyAlignment="1">
      <alignment horizontal="left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172" fontId="9" fillId="0" borderId="12" xfId="54" applyNumberFormat="1" applyFont="1" applyFill="1" applyBorder="1" applyAlignment="1">
      <alignment horizontal="center" vertical="center"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73" fontId="15" fillId="0" borderId="10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9" fillId="0" borderId="11" xfId="54" applyFont="1" applyBorder="1" applyAlignment="1">
      <alignment horizontal="left" vertical="top" wrapText="1"/>
      <protection/>
    </xf>
    <xf numFmtId="0" fontId="9" fillId="0" borderId="12" xfId="54" applyFont="1" applyBorder="1" applyAlignment="1">
      <alignment horizontal="left" vertical="top"/>
      <protection/>
    </xf>
    <xf numFmtId="0" fontId="9" fillId="0" borderId="11" xfId="0" applyFont="1" applyBorder="1" applyAlignment="1">
      <alignment horizontal="left" wrapText="1"/>
    </xf>
    <xf numFmtId="173" fontId="13" fillId="0" borderId="10" xfId="54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65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172" fontId="15" fillId="0" borderId="13" xfId="56" applyNumberFormat="1" applyFont="1" applyFill="1" applyBorder="1" applyAlignment="1">
      <alignment horizontal="center" vertical="center" wrapText="1"/>
      <protection/>
    </xf>
    <xf numFmtId="173" fontId="15" fillId="0" borderId="1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wrapText="1"/>
    </xf>
    <xf numFmtId="0" fontId="8" fillId="0" borderId="0" xfId="57" applyFont="1" applyAlignment="1">
      <alignment horizontal="center"/>
      <protection/>
    </xf>
    <xf numFmtId="0" fontId="1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3" fillId="0" borderId="21" xfId="54" applyFont="1" applyBorder="1" applyAlignment="1">
      <alignment horizontal="left" vertical="center" wrapText="1"/>
      <protection/>
    </xf>
    <xf numFmtId="0" fontId="9" fillId="10" borderId="12" xfId="54" applyFont="1" applyFill="1" applyBorder="1" applyAlignment="1">
      <alignment horizontal="center" vertical="center" wrapText="1"/>
      <protection/>
    </xf>
    <xf numFmtId="0" fontId="9" fillId="10" borderId="24" xfId="54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9" fillId="0" borderId="20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10" borderId="11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left"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4" borderId="11" xfId="54" applyFont="1" applyFill="1" applyBorder="1" applyAlignment="1">
      <alignment horizontal="center" vertical="center" wrapText="1"/>
      <protection/>
    </xf>
    <xf numFmtId="0" fontId="9" fillId="4" borderId="12" xfId="54" applyFont="1" applyFill="1" applyBorder="1" applyAlignment="1">
      <alignment horizontal="center" vertical="center" wrapText="1"/>
      <protection/>
    </xf>
    <xf numFmtId="0" fontId="9" fillId="4" borderId="24" xfId="54" applyFont="1" applyFill="1" applyBorder="1" applyAlignment="1">
      <alignment horizontal="center" vertical="center" wrapText="1"/>
      <protection/>
    </xf>
    <xf numFmtId="0" fontId="9" fillId="4" borderId="10" xfId="54" applyFont="1" applyFill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left" vertical="center" wrapText="1"/>
      <protection/>
    </xf>
    <xf numFmtId="0" fontId="8" fillId="0" borderId="21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9" fillId="0" borderId="24" xfId="54" applyFont="1" applyBorder="1" applyAlignment="1">
      <alignment horizontal="left" vertical="center" wrapText="1"/>
      <protection/>
    </xf>
    <xf numFmtId="0" fontId="2" fillId="0" borderId="26" xfId="54" applyFont="1" applyBorder="1" applyAlignment="1">
      <alignment horizontal="left" wrapText="1"/>
      <protection/>
    </xf>
    <xf numFmtId="0" fontId="13" fillId="0" borderId="12" xfId="54" applyFont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left" vertical="center" wrapText="1"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24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left" wrapText="1"/>
      <protection/>
    </xf>
    <xf numFmtId="0" fontId="9" fillId="0" borderId="27" xfId="54" applyFont="1" applyBorder="1" applyAlignment="1">
      <alignment horizontal="center" vertical="center" wrapText="1"/>
      <protection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7">
    <cellStyle name="Normal" xfId="0"/>
    <cellStyle name="_цеховые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ООО Тепловая компания (печора)" xfId="54"/>
    <cellStyle name="Обычный 3" xfId="55"/>
    <cellStyle name="Обычный 5" xfId="56"/>
    <cellStyle name="Обычный_PP_PitWater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4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6;&#1050;&#1061;\&#1050;&#1054;&#1052;&#1052;&#1059;&#1053;&#1040;&#1051;&#1068;&#1053;&#1067;&#1045;%20&#1059;&#1057;&#1051;&#1059;&#1043;&#1048;%20&#1085;&#1072;%202020%20&#1075;&#1086;&#1076;\&#1042;&#1057;%20&#1040;&#1050;&#1057;&#1059;\&#1050;&#1086;&#1084;&#1080;&#1090;&#1077;&#1090;\&#1069;&#1069;%20&#1058;&#106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6;&#1050;&#1061;\&#1050;&#1054;&#1052;&#1052;&#1059;&#1053;&#1040;&#1051;&#1068;&#1053;&#1067;&#1045;%20&#1059;&#1057;&#1051;&#1059;&#1043;&#1048;%20&#1085;&#1072;%202020%20&#1075;&#1086;&#1076;\&#1042;&#1057;%20&#1040;&#1050;&#1057;&#1059;\&#1055;&#1055;%20&#1040;&#1050;&#1057;&#1059;%20&#1042;&#1057;%202019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-колхоз"/>
      <sheetName val="вос-слип"/>
      <sheetName val="ЭЭ"/>
      <sheetName val="тепло "/>
      <sheetName val="факт ЭЭ"/>
    </sheetNames>
    <sheetDataSet>
      <sheetData sheetId="4">
        <row r="17">
          <cell r="H17">
            <v>451320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 1"/>
      <sheetName val="разд 2"/>
      <sheetName val="разд 3"/>
      <sheetName val="разд 4,5"/>
    </sheetNames>
    <sheetDataSet>
      <sheetData sheetId="1">
        <row r="10">
          <cell r="D10">
            <v>1237000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1.28125" style="7" customWidth="1"/>
    <col min="2" max="2" width="61.8515625" style="7" customWidth="1"/>
    <col min="3" max="3" width="7.00390625" style="7" customWidth="1"/>
    <col min="4" max="4" width="6.7109375" style="7" customWidth="1"/>
    <col min="5" max="16384" width="9.140625" style="7" customWidth="1"/>
  </cols>
  <sheetData>
    <row r="1" spans="1:2" s="4" customFormat="1" ht="18.75">
      <c r="A1" s="119" t="s">
        <v>48</v>
      </c>
      <c r="B1" s="119"/>
    </row>
    <row r="2" spans="1:2" s="4" customFormat="1" ht="18" customHeight="1">
      <c r="A2" s="120" t="s">
        <v>135</v>
      </c>
      <c r="B2" s="120"/>
    </row>
    <row r="3" spans="1:2" s="4" customFormat="1" ht="18.75">
      <c r="A3" s="121"/>
      <c r="B3" s="122"/>
    </row>
    <row r="4" spans="1:2" s="4" customFormat="1" ht="18.75">
      <c r="A4" s="123" t="s">
        <v>39</v>
      </c>
      <c r="B4" s="123"/>
    </row>
    <row r="5" spans="1:2" ht="36.75" customHeight="1">
      <c r="A5" s="5" t="s">
        <v>40</v>
      </c>
      <c r="B5" s="6" t="s">
        <v>46</v>
      </c>
    </row>
    <row r="6" spans="1:2" ht="36" customHeight="1">
      <c r="A6" s="5" t="s">
        <v>41</v>
      </c>
      <c r="B6" s="3" t="s">
        <v>47</v>
      </c>
    </row>
    <row r="7" spans="1:2" ht="39" customHeight="1">
      <c r="A7" s="5" t="s">
        <v>42</v>
      </c>
      <c r="B7" s="3" t="s">
        <v>43</v>
      </c>
    </row>
    <row r="8" spans="1:2" ht="32.25" customHeight="1">
      <c r="A8" s="5" t="s">
        <v>44</v>
      </c>
      <c r="B8" s="6" t="s">
        <v>45</v>
      </c>
    </row>
    <row r="9" spans="1:2" s="10" customFormat="1" ht="15.75">
      <c r="A9" s="8"/>
      <c r="B9" s="9"/>
    </row>
    <row r="12" spans="1:2" ht="15.75">
      <c r="A12" s="80" t="s">
        <v>122</v>
      </c>
      <c r="B12" s="80"/>
    </row>
    <row r="13" spans="1:2" ht="15.75">
      <c r="A13" s="81" t="s">
        <v>126</v>
      </c>
      <c r="B13" s="81" t="s">
        <v>123</v>
      </c>
    </row>
    <row r="19" ht="15.75">
      <c r="C19" s="11"/>
    </row>
    <row r="21" ht="15.75">
      <c r="C21" s="12"/>
    </row>
    <row r="24" spans="1:3" s="10" customFormat="1" ht="15.75">
      <c r="A24" s="7"/>
      <c r="B24" s="7"/>
      <c r="C24" s="7"/>
    </row>
  </sheetData>
  <sheetProtection/>
  <mergeCells count="4">
    <mergeCell ref="A1:B1"/>
    <mergeCell ref="A2:B2"/>
    <mergeCell ref="A3:B3"/>
    <mergeCell ref="A4:B4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K40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6.7109375" style="20" customWidth="1"/>
    <col min="2" max="2" width="59.7109375" style="20" customWidth="1"/>
    <col min="3" max="3" width="12.140625" style="20" customWidth="1"/>
    <col min="4" max="4" width="15.7109375" style="20" customWidth="1"/>
    <col min="5" max="7" width="12.00390625" style="20" customWidth="1"/>
    <col min="8" max="9" width="13.140625" style="20" customWidth="1"/>
    <col min="10" max="10" width="11.421875" style="20" customWidth="1"/>
    <col min="11" max="16384" width="9.140625" style="20" customWidth="1"/>
  </cols>
  <sheetData>
    <row r="1" spans="1:7" s="13" customFormat="1" ht="20.25" customHeight="1">
      <c r="A1" s="135" t="s">
        <v>93</v>
      </c>
      <c r="B1" s="135"/>
      <c r="C1" s="135"/>
      <c r="D1" s="135"/>
      <c r="E1" s="135"/>
      <c r="F1" s="135"/>
      <c r="G1" s="135"/>
    </row>
    <row r="2" spans="1:11" ht="18.75" customHeight="1">
      <c r="A2" s="136" t="s">
        <v>49</v>
      </c>
      <c r="B2" s="136" t="s">
        <v>50</v>
      </c>
      <c r="C2" s="136" t="s">
        <v>15</v>
      </c>
      <c r="D2" s="129" t="s">
        <v>51</v>
      </c>
      <c r="E2" s="130"/>
      <c r="F2" s="130"/>
      <c r="G2" s="130"/>
      <c r="H2" s="130"/>
      <c r="I2" s="130"/>
      <c r="J2" s="131"/>
      <c r="K2" s="84"/>
    </row>
    <row r="3" spans="1:10" s="14" customFormat="1" ht="15" customHeight="1">
      <c r="A3" s="136"/>
      <c r="B3" s="136"/>
      <c r="C3" s="136"/>
      <c r="D3" s="132" t="s">
        <v>52</v>
      </c>
      <c r="E3" s="134" t="s">
        <v>98</v>
      </c>
      <c r="F3" s="124"/>
      <c r="G3" s="125"/>
      <c r="H3" s="124" t="s">
        <v>113</v>
      </c>
      <c r="I3" s="124"/>
      <c r="J3" s="125"/>
    </row>
    <row r="4" spans="1:10" s="14" customFormat="1" ht="18" customHeight="1">
      <c r="A4" s="136"/>
      <c r="B4" s="136"/>
      <c r="C4" s="136"/>
      <c r="D4" s="133"/>
      <c r="E4" s="126" t="s">
        <v>53</v>
      </c>
      <c r="F4" s="127"/>
      <c r="G4" s="128"/>
      <c r="H4" s="126" t="s">
        <v>53</v>
      </c>
      <c r="I4" s="127"/>
      <c r="J4" s="128"/>
    </row>
    <row r="5" spans="1:10" s="14" customFormat="1" ht="25.5" customHeight="1">
      <c r="A5" s="136"/>
      <c r="B5" s="136"/>
      <c r="C5" s="136"/>
      <c r="D5" s="34" t="s">
        <v>108</v>
      </c>
      <c r="E5" s="15" t="s">
        <v>55</v>
      </c>
      <c r="F5" s="15" t="s">
        <v>56</v>
      </c>
      <c r="G5" s="15" t="s">
        <v>54</v>
      </c>
      <c r="H5" s="15" t="s">
        <v>55</v>
      </c>
      <c r="I5" s="15" t="s">
        <v>56</v>
      </c>
      <c r="J5" s="15" t="s">
        <v>54</v>
      </c>
    </row>
    <row r="6" spans="1:10" s="16" customFormat="1" ht="12.75">
      <c r="A6" s="15">
        <v>1</v>
      </c>
      <c r="B6" s="15">
        <v>2</v>
      </c>
      <c r="C6" s="15">
        <v>3</v>
      </c>
      <c r="D6" s="15">
        <f>C6+1</f>
        <v>4</v>
      </c>
      <c r="E6" s="15">
        <v>5</v>
      </c>
      <c r="F6" s="15">
        <v>6</v>
      </c>
      <c r="G6" s="15">
        <v>7</v>
      </c>
      <c r="H6" s="15">
        <v>5</v>
      </c>
      <c r="I6" s="15">
        <v>6</v>
      </c>
      <c r="J6" s="15">
        <v>7</v>
      </c>
    </row>
    <row r="7" spans="1:10" s="16" customFormat="1" ht="17.25" customHeight="1">
      <c r="A7" s="21" t="s">
        <v>1</v>
      </c>
      <c r="B7" s="22" t="s">
        <v>57</v>
      </c>
      <c r="C7" s="15" t="s">
        <v>5</v>
      </c>
      <c r="D7" s="23">
        <f aca="true" t="shared" si="0" ref="D7:J7">D8+D9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</row>
    <row r="8" spans="1:10" s="16" customFormat="1" ht="12.75">
      <c r="A8" s="24" t="s">
        <v>16</v>
      </c>
      <c r="B8" s="25" t="s">
        <v>58</v>
      </c>
      <c r="C8" s="15" t="s">
        <v>5</v>
      </c>
      <c r="D8" s="26"/>
      <c r="E8" s="26"/>
      <c r="F8" s="26"/>
      <c r="G8" s="26"/>
      <c r="H8" s="26"/>
      <c r="I8" s="26"/>
      <c r="J8" s="26"/>
    </row>
    <row r="9" spans="1:10" s="16" customFormat="1" ht="12.75">
      <c r="A9" s="24" t="s">
        <v>18</v>
      </c>
      <c r="B9" s="27" t="s">
        <v>59</v>
      </c>
      <c r="C9" s="15" t="s">
        <v>5</v>
      </c>
      <c r="D9" s="26"/>
      <c r="E9" s="26"/>
      <c r="F9" s="26"/>
      <c r="G9" s="26"/>
      <c r="H9" s="26"/>
      <c r="I9" s="26"/>
      <c r="J9" s="26"/>
    </row>
    <row r="10" spans="1:10" s="16" customFormat="1" ht="12.75">
      <c r="A10" s="21" t="s">
        <v>2</v>
      </c>
      <c r="B10" s="22" t="s">
        <v>60</v>
      </c>
      <c r="C10" s="15" t="s">
        <v>5</v>
      </c>
      <c r="D10" s="28">
        <v>1237000</v>
      </c>
      <c r="E10" s="72"/>
      <c r="F10" s="72">
        <v>213529</v>
      </c>
      <c r="G10" s="28">
        <f>E10+F10</f>
        <v>213529</v>
      </c>
      <c r="H10" s="72">
        <v>716662</v>
      </c>
      <c r="I10" s="72">
        <v>268450</v>
      </c>
      <c r="J10" s="28">
        <f>H10+I10</f>
        <v>985112</v>
      </c>
    </row>
    <row r="11" spans="1:10" s="16" customFormat="1" ht="18.75" customHeight="1">
      <c r="A11" s="24" t="s">
        <v>0</v>
      </c>
      <c r="B11" s="29" t="s">
        <v>61</v>
      </c>
      <c r="C11" s="15" t="s">
        <v>5</v>
      </c>
      <c r="D11" s="26">
        <v>88107.8600000001</v>
      </c>
      <c r="E11" s="73"/>
      <c r="F11" s="73">
        <v>10017</v>
      </c>
      <c r="G11" s="26">
        <f>E11+F11</f>
        <v>10017</v>
      </c>
      <c r="H11" s="73">
        <v>67486.99999999996</v>
      </c>
      <c r="I11" s="73">
        <v>2472.9999999999854</v>
      </c>
      <c r="J11" s="26">
        <f>H11+I11</f>
        <v>69959.99999999994</v>
      </c>
    </row>
    <row r="12" spans="1:10" s="16" customFormat="1" ht="12.75">
      <c r="A12" s="24" t="s">
        <v>3</v>
      </c>
      <c r="B12" s="29" t="s">
        <v>62</v>
      </c>
      <c r="C12" s="15" t="s">
        <v>5</v>
      </c>
      <c r="D12" s="26">
        <f aca="true" t="shared" si="1" ref="D12:J12">D7+D10-D11</f>
        <v>1148892.14</v>
      </c>
      <c r="E12" s="26">
        <f t="shared" si="1"/>
        <v>0</v>
      </c>
      <c r="F12" s="26">
        <f t="shared" si="1"/>
        <v>203512</v>
      </c>
      <c r="G12" s="26">
        <f t="shared" si="1"/>
        <v>203512</v>
      </c>
      <c r="H12" s="26">
        <f t="shared" si="1"/>
        <v>649175</v>
      </c>
      <c r="I12" s="26">
        <f t="shared" si="1"/>
        <v>265977</v>
      </c>
      <c r="J12" s="26">
        <f t="shared" si="1"/>
        <v>915152</v>
      </c>
    </row>
    <row r="13" spans="1:10" s="16" customFormat="1" ht="12.75">
      <c r="A13" s="24" t="s">
        <v>4</v>
      </c>
      <c r="B13" s="29" t="s">
        <v>63</v>
      </c>
      <c r="C13" s="15" t="s">
        <v>5</v>
      </c>
      <c r="D13" s="26">
        <f aca="true" t="shared" si="2" ref="D13:J13">D14+D15</f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</row>
    <row r="14" spans="1:10" s="16" customFormat="1" ht="15" customHeight="1">
      <c r="A14" s="24" t="s">
        <v>64</v>
      </c>
      <c r="B14" s="25" t="s">
        <v>65</v>
      </c>
      <c r="C14" s="15" t="s">
        <v>5</v>
      </c>
      <c r="D14" s="26"/>
      <c r="E14" s="26"/>
      <c r="F14" s="26"/>
      <c r="G14" s="26"/>
      <c r="H14" s="26"/>
      <c r="I14" s="26"/>
      <c r="J14" s="26"/>
    </row>
    <row r="15" spans="1:10" s="16" customFormat="1" ht="15" customHeight="1">
      <c r="A15" s="24" t="s">
        <v>66</v>
      </c>
      <c r="B15" s="25" t="s">
        <v>67</v>
      </c>
      <c r="C15" s="15" t="s">
        <v>5</v>
      </c>
      <c r="D15" s="26"/>
      <c r="E15" s="26"/>
      <c r="F15" s="26"/>
      <c r="G15" s="26"/>
      <c r="H15" s="26"/>
      <c r="I15" s="26"/>
      <c r="J15" s="26"/>
    </row>
    <row r="16" spans="1:10" s="18" customFormat="1" ht="18" customHeight="1">
      <c r="A16" s="21" t="s">
        <v>6</v>
      </c>
      <c r="B16" s="22" t="s">
        <v>68</v>
      </c>
      <c r="C16" s="17" t="s">
        <v>5</v>
      </c>
      <c r="D16" s="28">
        <f aca="true" t="shared" si="3" ref="D16:J16">D12-D13</f>
        <v>1148892.14</v>
      </c>
      <c r="E16" s="28">
        <f t="shared" si="3"/>
        <v>0</v>
      </c>
      <c r="F16" s="28">
        <f t="shared" si="3"/>
        <v>203512</v>
      </c>
      <c r="G16" s="28">
        <f t="shared" si="3"/>
        <v>203512</v>
      </c>
      <c r="H16" s="28">
        <f t="shared" si="3"/>
        <v>649175</v>
      </c>
      <c r="I16" s="28">
        <f t="shared" si="3"/>
        <v>265977</v>
      </c>
      <c r="J16" s="28">
        <f t="shared" si="3"/>
        <v>915152</v>
      </c>
    </row>
    <row r="17" spans="1:10" s="16" customFormat="1" ht="18.75" customHeight="1">
      <c r="A17" s="24" t="s">
        <v>69</v>
      </c>
      <c r="B17" s="29" t="s">
        <v>70</v>
      </c>
      <c r="C17" s="15" t="s">
        <v>5</v>
      </c>
      <c r="D17" s="26">
        <f aca="true" t="shared" si="4" ref="D17:J17">D18+D19+D20</f>
        <v>0</v>
      </c>
      <c r="E17" s="26">
        <f t="shared" si="4"/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0</v>
      </c>
    </row>
    <row r="18" spans="1:10" s="16" customFormat="1" ht="18" customHeight="1" hidden="1">
      <c r="A18" s="24" t="s">
        <v>71</v>
      </c>
      <c r="B18" s="25" t="s">
        <v>72</v>
      </c>
      <c r="C18" s="15" t="s">
        <v>5</v>
      </c>
      <c r="D18" s="26"/>
      <c r="E18" s="26"/>
      <c r="F18" s="26"/>
      <c r="G18" s="26"/>
      <c r="H18" s="26"/>
      <c r="I18" s="26"/>
      <c r="J18" s="26"/>
    </row>
    <row r="19" spans="1:10" s="16" customFormat="1" ht="12.75" hidden="1">
      <c r="A19" s="24" t="s">
        <v>73</v>
      </c>
      <c r="B19" s="25" t="s">
        <v>74</v>
      </c>
      <c r="C19" s="15" t="s">
        <v>5</v>
      </c>
      <c r="D19" s="26"/>
      <c r="E19" s="26"/>
      <c r="F19" s="26"/>
      <c r="G19" s="26"/>
      <c r="H19" s="26"/>
      <c r="I19" s="26"/>
      <c r="J19" s="26"/>
    </row>
    <row r="20" spans="1:10" s="16" customFormat="1" ht="12.75">
      <c r="A20" s="24" t="s">
        <v>75</v>
      </c>
      <c r="B20" s="25" t="s">
        <v>76</v>
      </c>
      <c r="C20" s="15" t="s">
        <v>5</v>
      </c>
      <c r="D20" s="26"/>
      <c r="E20" s="26"/>
      <c r="F20" s="26"/>
      <c r="G20" s="26"/>
      <c r="H20" s="26"/>
      <c r="I20" s="26"/>
      <c r="J20" s="26"/>
    </row>
    <row r="21" spans="1:10" s="16" customFormat="1" ht="12.75">
      <c r="A21" s="21" t="s">
        <v>77</v>
      </c>
      <c r="B21" s="22" t="s">
        <v>78</v>
      </c>
      <c r="C21" s="15" t="s">
        <v>5</v>
      </c>
      <c r="D21" s="26">
        <f aca="true" t="shared" si="5" ref="D21:J21">D16-D17</f>
        <v>1148892.14</v>
      </c>
      <c r="E21" s="26">
        <f t="shared" si="5"/>
        <v>0</v>
      </c>
      <c r="F21" s="26">
        <f t="shared" si="5"/>
        <v>203512</v>
      </c>
      <c r="G21" s="26">
        <f t="shared" si="5"/>
        <v>203512</v>
      </c>
      <c r="H21" s="26">
        <f t="shared" si="5"/>
        <v>649175</v>
      </c>
      <c r="I21" s="26">
        <f t="shared" si="5"/>
        <v>265977</v>
      </c>
      <c r="J21" s="26">
        <f t="shared" si="5"/>
        <v>915152</v>
      </c>
    </row>
    <row r="22" spans="1:10" s="16" customFormat="1" ht="12.75">
      <c r="A22" s="21"/>
      <c r="B22" s="19" t="s">
        <v>79</v>
      </c>
      <c r="C22" s="15"/>
      <c r="D22" s="26">
        <f aca="true" t="shared" si="6" ref="D22:J22">D23+D30+D33</f>
        <v>1148892.14</v>
      </c>
      <c r="E22" s="26">
        <f t="shared" si="6"/>
        <v>0</v>
      </c>
      <c r="F22" s="26">
        <f t="shared" si="6"/>
        <v>203512</v>
      </c>
      <c r="G22" s="26">
        <f t="shared" si="6"/>
        <v>203512</v>
      </c>
      <c r="H22" s="26">
        <f t="shared" si="6"/>
        <v>649175</v>
      </c>
      <c r="I22" s="26">
        <f t="shared" si="6"/>
        <v>265977</v>
      </c>
      <c r="J22" s="26">
        <f t="shared" si="6"/>
        <v>915152</v>
      </c>
    </row>
    <row r="23" spans="1:10" s="18" customFormat="1" ht="12.75">
      <c r="A23" s="21" t="s">
        <v>80</v>
      </c>
      <c r="B23" s="22" t="s">
        <v>81</v>
      </c>
      <c r="C23" s="17" t="s">
        <v>5</v>
      </c>
      <c r="D23" s="28">
        <f aca="true" t="shared" si="7" ref="D23:J23">D24+D27</f>
        <v>0</v>
      </c>
      <c r="E23" s="28">
        <f t="shared" si="7"/>
        <v>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</row>
    <row r="24" spans="1:10" s="16" customFormat="1" ht="15.75" customHeight="1">
      <c r="A24" s="24"/>
      <c r="B24" s="25" t="s">
        <v>82</v>
      </c>
      <c r="C24" s="15" t="s">
        <v>5</v>
      </c>
      <c r="D24" s="26">
        <f aca="true" t="shared" si="8" ref="D24:J24">D25+D26</f>
        <v>0</v>
      </c>
      <c r="E24" s="26">
        <f t="shared" si="8"/>
        <v>0</v>
      </c>
      <c r="F24" s="26">
        <f t="shared" si="8"/>
        <v>0</v>
      </c>
      <c r="G24" s="26">
        <f t="shared" si="8"/>
        <v>0</v>
      </c>
      <c r="H24" s="26">
        <f t="shared" si="8"/>
        <v>0</v>
      </c>
      <c r="I24" s="26">
        <f t="shared" si="8"/>
        <v>0</v>
      </c>
      <c r="J24" s="26">
        <f t="shared" si="8"/>
        <v>0</v>
      </c>
    </row>
    <row r="25" spans="1:10" s="16" customFormat="1" ht="12.75">
      <c r="A25" s="24"/>
      <c r="B25" s="27" t="s">
        <v>83</v>
      </c>
      <c r="C25" s="15" t="s">
        <v>5</v>
      </c>
      <c r="D25" s="26"/>
      <c r="E25" s="26"/>
      <c r="F25" s="26"/>
      <c r="G25" s="26">
        <f>E25+F25</f>
        <v>0</v>
      </c>
      <c r="H25" s="26"/>
      <c r="I25" s="26"/>
      <c r="J25" s="26">
        <f>H25+I25</f>
        <v>0</v>
      </c>
    </row>
    <row r="26" spans="1:10" s="16" customFormat="1" ht="12.75">
      <c r="A26" s="24"/>
      <c r="B26" s="27" t="s">
        <v>84</v>
      </c>
      <c r="C26" s="15" t="s">
        <v>5</v>
      </c>
      <c r="D26" s="26"/>
      <c r="E26" s="26"/>
      <c r="F26" s="26"/>
      <c r="G26" s="26">
        <f>E26+F26</f>
        <v>0</v>
      </c>
      <c r="H26" s="26"/>
      <c r="I26" s="26"/>
      <c r="J26" s="26">
        <f>H26+I26</f>
        <v>0</v>
      </c>
    </row>
    <row r="27" spans="1:10" s="16" customFormat="1" ht="12.75">
      <c r="A27" s="24" t="s">
        <v>85</v>
      </c>
      <c r="B27" s="25" t="s">
        <v>86</v>
      </c>
      <c r="C27" s="15" t="s">
        <v>5</v>
      </c>
      <c r="D27" s="26">
        <f aca="true" t="shared" si="9" ref="D27:J27">D28+D29</f>
        <v>0</v>
      </c>
      <c r="E27" s="26">
        <f t="shared" si="9"/>
        <v>0</v>
      </c>
      <c r="F27" s="26">
        <f t="shared" si="9"/>
        <v>0</v>
      </c>
      <c r="G27" s="26">
        <f t="shared" si="9"/>
        <v>0</v>
      </c>
      <c r="H27" s="26">
        <f t="shared" si="9"/>
        <v>0</v>
      </c>
      <c r="I27" s="26">
        <f t="shared" si="9"/>
        <v>0</v>
      </c>
      <c r="J27" s="26">
        <f t="shared" si="9"/>
        <v>0</v>
      </c>
    </row>
    <row r="28" spans="1:10" s="16" customFormat="1" ht="12.75">
      <c r="A28" s="24"/>
      <c r="B28" s="27" t="s">
        <v>83</v>
      </c>
      <c r="C28" s="15" t="s">
        <v>5</v>
      </c>
      <c r="D28" s="26"/>
      <c r="E28" s="26"/>
      <c r="F28" s="26"/>
      <c r="G28" s="26">
        <f>E28+F28</f>
        <v>0</v>
      </c>
      <c r="H28" s="26"/>
      <c r="I28" s="26"/>
      <c r="J28" s="26">
        <f>H28+I28</f>
        <v>0</v>
      </c>
    </row>
    <row r="29" spans="1:10" s="16" customFormat="1" ht="12.75">
      <c r="A29" s="24"/>
      <c r="B29" s="27" t="s">
        <v>84</v>
      </c>
      <c r="C29" s="15" t="s">
        <v>5</v>
      </c>
      <c r="D29" s="26"/>
      <c r="E29" s="26"/>
      <c r="F29" s="26"/>
      <c r="G29" s="26">
        <f>E29+F29</f>
        <v>0</v>
      </c>
      <c r="H29" s="26"/>
      <c r="I29" s="26"/>
      <c r="J29" s="26">
        <f>H29+I29</f>
        <v>0</v>
      </c>
    </row>
    <row r="30" spans="1:10" s="18" customFormat="1" ht="12.75">
      <c r="A30" s="21" t="s">
        <v>87</v>
      </c>
      <c r="B30" s="30" t="s">
        <v>88</v>
      </c>
      <c r="C30" s="17" t="s">
        <v>5</v>
      </c>
      <c r="D30" s="28">
        <f aca="true" t="shared" si="10" ref="D30:J30">D31+D32</f>
        <v>0</v>
      </c>
      <c r="E30" s="28">
        <f t="shared" si="10"/>
        <v>0</v>
      </c>
      <c r="F30" s="28">
        <f t="shared" si="10"/>
        <v>0</v>
      </c>
      <c r="G30" s="28">
        <f t="shared" si="10"/>
        <v>0</v>
      </c>
      <c r="H30" s="28">
        <f t="shared" si="10"/>
        <v>0</v>
      </c>
      <c r="I30" s="28">
        <f t="shared" si="10"/>
        <v>0</v>
      </c>
      <c r="J30" s="28">
        <f t="shared" si="10"/>
        <v>0</v>
      </c>
    </row>
    <row r="31" spans="1:10" s="16" customFormat="1" ht="12.75">
      <c r="A31" s="24"/>
      <c r="B31" s="27" t="s">
        <v>83</v>
      </c>
      <c r="C31" s="15" t="s">
        <v>5</v>
      </c>
      <c r="D31" s="26"/>
      <c r="E31" s="26"/>
      <c r="F31" s="26"/>
      <c r="G31" s="26">
        <f>E31+F31</f>
        <v>0</v>
      </c>
      <c r="H31" s="26"/>
      <c r="I31" s="26"/>
      <c r="J31" s="26">
        <f>H31+I31</f>
        <v>0</v>
      </c>
    </row>
    <row r="32" spans="1:10" s="16" customFormat="1" ht="12.75">
      <c r="A32" s="24"/>
      <c r="B32" s="31" t="s">
        <v>89</v>
      </c>
      <c r="C32" s="15" t="s">
        <v>5</v>
      </c>
      <c r="D32" s="26"/>
      <c r="E32" s="26"/>
      <c r="F32" s="26"/>
      <c r="G32" s="26">
        <f>E32+F32</f>
        <v>0</v>
      </c>
      <c r="H32" s="26"/>
      <c r="I32" s="26"/>
      <c r="J32" s="26">
        <f>H32+I32</f>
        <v>0</v>
      </c>
    </row>
    <row r="33" spans="1:10" s="18" customFormat="1" ht="12.75">
      <c r="A33" s="21" t="s">
        <v>90</v>
      </c>
      <c r="B33" s="30" t="s">
        <v>91</v>
      </c>
      <c r="C33" s="17" t="s">
        <v>5</v>
      </c>
      <c r="D33" s="28">
        <f aca="true" t="shared" si="11" ref="D33:J33">D34+D35</f>
        <v>1148892.14</v>
      </c>
      <c r="E33" s="28">
        <f t="shared" si="11"/>
        <v>0</v>
      </c>
      <c r="F33" s="28">
        <f t="shared" si="11"/>
        <v>203512</v>
      </c>
      <c r="G33" s="28">
        <f t="shared" si="11"/>
        <v>203512</v>
      </c>
      <c r="H33" s="28">
        <f t="shared" si="11"/>
        <v>649175</v>
      </c>
      <c r="I33" s="28">
        <f t="shared" si="11"/>
        <v>265977</v>
      </c>
      <c r="J33" s="28">
        <f t="shared" si="11"/>
        <v>915152</v>
      </c>
    </row>
    <row r="34" spans="1:10" s="16" customFormat="1" ht="12.75">
      <c r="A34" s="24"/>
      <c r="B34" s="27" t="s">
        <v>83</v>
      </c>
      <c r="C34" s="15" t="s">
        <v>5</v>
      </c>
      <c r="D34" s="26">
        <v>1148892.14</v>
      </c>
      <c r="E34" s="73"/>
      <c r="F34" s="73">
        <v>203512</v>
      </c>
      <c r="G34" s="26">
        <f>E34+F34</f>
        <v>203512</v>
      </c>
      <c r="H34" s="73">
        <v>649175</v>
      </c>
      <c r="I34" s="73">
        <v>265977</v>
      </c>
      <c r="J34" s="26">
        <f>H34+I34</f>
        <v>915152</v>
      </c>
    </row>
    <row r="35" spans="1:10" s="16" customFormat="1" ht="12.75">
      <c r="A35" s="24"/>
      <c r="B35" s="27" t="s">
        <v>92</v>
      </c>
      <c r="C35" s="15" t="s">
        <v>5</v>
      </c>
      <c r="D35" s="26"/>
      <c r="E35" s="26"/>
      <c r="F35" s="26"/>
      <c r="G35" s="26">
        <f>E35+F35</f>
        <v>0</v>
      </c>
      <c r="H35" s="26"/>
      <c r="I35" s="26"/>
      <c r="J35" s="26">
        <f>H35+I35</f>
        <v>0</v>
      </c>
    </row>
    <row r="36" spans="1:10" ht="12.75">
      <c r="A36" s="75" t="s">
        <v>119</v>
      </c>
      <c r="B36" s="76" t="s">
        <v>114</v>
      </c>
      <c r="C36" s="74" t="s">
        <v>5</v>
      </c>
      <c r="D36" s="74">
        <f>D37+D38</f>
        <v>0</v>
      </c>
      <c r="E36" s="74">
        <f aca="true" t="shared" si="12" ref="E36:J36">E37+E38</f>
        <v>0</v>
      </c>
      <c r="F36" s="74">
        <f t="shared" si="12"/>
        <v>0</v>
      </c>
      <c r="G36" s="74">
        <f t="shared" si="12"/>
        <v>0</v>
      </c>
      <c r="H36" s="74">
        <f t="shared" si="12"/>
        <v>0</v>
      </c>
      <c r="I36" s="74">
        <f t="shared" si="12"/>
        <v>0</v>
      </c>
      <c r="J36" s="74">
        <f t="shared" si="12"/>
        <v>0</v>
      </c>
    </row>
    <row r="37" spans="1:10" ht="25.5">
      <c r="A37" s="77" t="s">
        <v>96</v>
      </c>
      <c r="B37" s="78" t="s">
        <v>115</v>
      </c>
      <c r="C37" s="74" t="s">
        <v>5</v>
      </c>
      <c r="D37" s="79"/>
      <c r="E37" s="79"/>
      <c r="F37" s="79"/>
      <c r="G37" s="79"/>
      <c r="H37" s="79"/>
      <c r="I37" s="79"/>
      <c r="J37" s="79"/>
    </row>
    <row r="38" spans="1:10" ht="25.5">
      <c r="A38" s="77" t="s">
        <v>97</v>
      </c>
      <c r="B38" s="78" t="s">
        <v>116</v>
      </c>
      <c r="C38" s="74" t="s">
        <v>5</v>
      </c>
      <c r="D38" s="79"/>
      <c r="E38" s="79"/>
      <c r="F38" s="79"/>
      <c r="G38" s="79"/>
      <c r="H38" s="79"/>
      <c r="I38" s="79"/>
      <c r="J38" s="79"/>
    </row>
    <row r="39" spans="1:10" ht="25.5">
      <c r="A39" s="75" t="s">
        <v>120</v>
      </c>
      <c r="B39" s="76" t="s">
        <v>117</v>
      </c>
      <c r="C39" s="74" t="s">
        <v>5</v>
      </c>
      <c r="D39" s="79"/>
      <c r="E39" s="79"/>
      <c r="F39" s="79"/>
      <c r="G39" s="79"/>
      <c r="H39" s="79"/>
      <c r="I39" s="79"/>
      <c r="J39" s="79"/>
    </row>
    <row r="40" spans="1:10" ht="12.75">
      <c r="A40" s="75" t="s">
        <v>121</v>
      </c>
      <c r="B40" s="76" t="s">
        <v>118</v>
      </c>
      <c r="C40" s="74" t="s">
        <v>17</v>
      </c>
      <c r="D40" s="79"/>
      <c r="E40" s="79"/>
      <c r="F40" s="79"/>
      <c r="G40" s="79"/>
      <c r="H40" s="79"/>
      <c r="I40" s="79"/>
      <c r="J40" s="79"/>
    </row>
  </sheetData>
  <sheetProtection/>
  <mergeCells count="10">
    <mergeCell ref="H3:J3"/>
    <mergeCell ref="H4:J4"/>
    <mergeCell ref="D2:J2"/>
    <mergeCell ref="D3:D4"/>
    <mergeCell ref="E3:G3"/>
    <mergeCell ref="A1:G1"/>
    <mergeCell ref="A2:A5"/>
    <mergeCell ref="B2:B5"/>
    <mergeCell ref="C2:C5"/>
    <mergeCell ref="E4:G4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40"/>
  <sheetViews>
    <sheetView tabSelected="1" zoomScaleSheetLayoutView="90" zoomScalePageLayoutView="0" workbookViewId="0" topLeftCell="A16">
      <selection activeCell="I9" sqref="I9"/>
    </sheetView>
  </sheetViews>
  <sheetFormatPr defaultColWidth="9.140625" defaultRowHeight="12.75"/>
  <cols>
    <col min="1" max="1" width="5.7109375" style="1" customWidth="1"/>
    <col min="2" max="2" width="35.57421875" style="1" customWidth="1"/>
    <col min="3" max="3" width="14.7109375" style="1" customWidth="1"/>
    <col min="4" max="4" width="15.00390625" style="1" customWidth="1"/>
    <col min="5" max="5" width="35.57421875" style="1" customWidth="1"/>
    <col min="6" max="6" width="14.7109375" style="1" customWidth="1"/>
    <col min="7" max="7" width="15.00390625" style="1" customWidth="1"/>
    <col min="8" max="8" width="12.421875" style="1" customWidth="1"/>
    <col min="9" max="9" width="37.00390625" style="1" customWidth="1"/>
    <col min="10" max="16384" width="9.140625" style="1" customWidth="1"/>
  </cols>
  <sheetData>
    <row r="1" spans="1:9" ht="37.5" customHeight="1">
      <c r="A1" s="150" t="s">
        <v>99</v>
      </c>
      <c r="B1" s="150"/>
      <c r="C1" s="150"/>
      <c r="D1" s="150"/>
      <c r="E1" s="150"/>
      <c r="F1" s="150"/>
      <c r="G1" s="150"/>
      <c r="H1" s="150"/>
      <c r="I1" s="150"/>
    </row>
    <row r="2" spans="1:7" ht="19.5" customHeight="1">
      <c r="A2" s="143" t="s">
        <v>100</v>
      </c>
      <c r="B2" s="143"/>
      <c r="C2" s="143"/>
      <c r="D2" s="143"/>
      <c r="E2" s="143"/>
      <c r="F2" s="143"/>
      <c r="G2" s="143"/>
    </row>
    <row r="3" spans="1:9" s="35" customFormat="1" ht="20.25" customHeight="1">
      <c r="A3" s="132" t="s">
        <v>7</v>
      </c>
      <c r="B3" s="144" t="s">
        <v>94</v>
      </c>
      <c r="C3" s="145"/>
      <c r="D3" s="146"/>
      <c r="E3" s="144" t="s">
        <v>95</v>
      </c>
      <c r="F3" s="145"/>
      <c r="G3" s="146"/>
      <c r="H3" s="132" t="s">
        <v>124</v>
      </c>
      <c r="I3" s="132" t="s">
        <v>125</v>
      </c>
    </row>
    <row r="4" spans="1:9" s="35" customFormat="1" ht="71.25" customHeight="1">
      <c r="A4" s="133"/>
      <c r="B4" s="33" t="s">
        <v>8</v>
      </c>
      <c r="C4" s="15" t="s">
        <v>101</v>
      </c>
      <c r="D4" s="15" t="s">
        <v>9</v>
      </c>
      <c r="E4" s="33" t="s">
        <v>8</v>
      </c>
      <c r="F4" s="15" t="s">
        <v>101</v>
      </c>
      <c r="G4" s="15" t="s">
        <v>9</v>
      </c>
      <c r="H4" s="137"/>
      <c r="I4" s="137"/>
    </row>
    <row r="5" spans="1:9" s="35" customFormat="1" ht="12.75">
      <c r="A5" s="15">
        <v>1</v>
      </c>
      <c r="B5" s="32">
        <v>2</v>
      </c>
      <c r="C5" s="15">
        <v>3</v>
      </c>
      <c r="D5" s="15">
        <v>4</v>
      </c>
      <c r="E5" s="32">
        <v>5</v>
      </c>
      <c r="F5" s="15">
        <v>6</v>
      </c>
      <c r="G5" s="15">
        <v>7</v>
      </c>
      <c r="H5" s="85">
        <v>8</v>
      </c>
      <c r="I5" s="86">
        <v>9</v>
      </c>
    </row>
    <row r="6" spans="1:9" s="35" customFormat="1" ht="12.75" customHeight="1">
      <c r="A6" s="138" t="s">
        <v>113</v>
      </c>
      <c r="B6" s="139"/>
      <c r="C6" s="139"/>
      <c r="D6" s="139"/>
      <c r="E6" s="139"/>
      <c r="F6" s="139"/>
      <c r="G6" s="139"/>
      <c r="H6" s="139"/>
      <c r="I6" s="140"/>
    </row>
    <row r="7" spans="1:9" s="35" customFormat="1" ht="76.5">
      <c r="A7" s="118" t="s">
        <v>16</v>
      </c>
      <c r="B7" s="82"/>
      <c r="C7" s="15"/>
      <c r="D7" s="36"/>
      <c r="E7" s="94" t="s">
        <v>131</v>
      </c>
      <c r="F7" s="95"/>
      <c r="G7" s="96">
        <f>0.001*111772.17</f>
        <v>111.77217</v>
      </c>
      <c r="H7" s="36">
        <f>G7-D7</f>
        <v>111.77217</v>
      </c>
      <c r="I7" s="23" t="s">
        <v>138</v>
      </c>
    </row>
    <row r="8" spans="1:9" s="35" customFormat="1" ht="63.75">
      <c r="A8" s="49" t="s">
        <v>18</v>
      </c>
      <c r="B8" s="82"/>
      <c r="C8" s="15"/>
      <c r="D8" s="36"/>
      <c r="E8" s="106" t="s">
        <v>133</v>
      </c>
      <c r="F8" s="15"/>
      <c r="G8" s="36">
        <f>0.001*289089.36</f>
        <v>289.08936</v>
      </c>
      <c r="H8" s="36">
        <f>G8-D8</f>
        <v>289.08936</v>
      </c>
      <c r="I8" s="23" t="s">
        <v>139</v>
      </c>
    </row>
    <row r="9" spans="1:9" s="35" customFormat="1" ht="38.25">
      <c r="A9" s="60" t="s">
        <v>137</v>
      </c>
      <c r="B9" s="82"/>
      <c r="C9" s="15"/>
      <c r="D9" s="36"/>
      <c r="E9" s="108" t="s">
        <v>132</v>
      </c>
      <c r="F9" s="15"/>
      <c r="G9" s="36">
        <f>0.001*330090.48</f>
        <v>330.09048</v>
      </c>
      <c r="H9" s="36">
        <f>G9-D9</f>
        <v>330.09048</v>
      </c>
      <c r="I9" s="23" t="s">
        <v>140</v>
      </c>
    </row>
    <row r="10" spans="1:9" s="35" customFormat="1" ht="15" customHeight="1" hidden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s="35" customFormat="1" ht="12.75" hidden="1">
      <c r="A11" s="15"/>
      <c r="B11" s="82"/>
      <c r="C11" s="15"/>
      <c r="D11" s="36"/>
      <c r="E11" s="82"/>
      <c r="F11" s="15"/>
      <c r="G11" s="36"/>
      <c r="H11" s="36"/>
      <c r="I11" s="36"/>
    </row>
    <row r="12" spans="1:9" s="35" customFormat="1" ht="12.75" hidden="1">
      <c r="A12" s="33"/>
      <c r="B12" s="107"/>
      <c r="C12" s="15"/>
      <c r="D12" s="36"/>
      <c r="E12" s="108"/>
      <c r="F12" s="15"/>
      <c r="G12" s="36"/>
      <c r="H12" s="36"/>
      <c r="I12" s="36"/>
    </row>
    <row r="13" spans="1:9" s="35" customFormat="1" ht="12.75">
      <c r="A13" s="149" t="s">
        <v>10</v>
      </c>
      <c r="B13" s="149"/>
      <c r="C13" s="17"/>
      <c r="D13" s="109"/>
      <c r="E13" s="110"/>
      <c r="F13" s="17"/>
      <c r="G13" s="109">
        <f>G7+G8+G9</f>
        <v>730.95201</v>
      </c>
      <c r="H13" s="36">
        <f>G13-D13</f>
        <v>730.95201</v>
      </c>
      <c r="I13" s="109"/>
    </row>
    <row r="14" spans="1:7" ht="34.5" customHeight="1">
      <c r="A14" s="148" t="s">
        <v>102</v>
      </c>
      <c r="B14" s="148"/>
      <c r="C14" s="148"/>
      <c r="D14" s="148"/>
      <c r="G14" s="105"/>
    </row>
    <row r="15" spans="1:7" ht="17.25" customHeight="1">
      <c r="A15" s="2"/>
      <c r="B15" s="2"/>
      <c r="C15" s="2"/>
      <c r="D15" s="2"/>
      <c r="E15" s="2"/>
      <c r="F15" s="2"/>
      <c r="G15" s="2"/>
    </row>
    <row r="16" spans="1:7" ht="15.75" customHeight="1">
      <c r="A16" s="143" t="s">
        <v>103</v>
      </c>
      <c r="B16" s="143"/>
      <c r="C16" s="143"/>
      <c r="D16" s="143"/>
      <c r="E16" s="143"/>
      <c r="F16" s="143"/>
      <c r="G16" s="143"/>
    </row>
    <row r="17" spans="1:9" s="35" customFormat="1" ht="15.75" customHeight="1">
      <c r="A17" s="132" t="s">
        <v>7</v>
      </c>
      <c r="B17" s="144" t="s">
        <v>94</v>
      </c>
      <c r="C17" s="145"/>
      <c r="D17" s="146"/>
      <c r="E17" s="144" t="s">
        <v>95</v>
      </c>
      <c r="F17" s="145"/>
      <c r="G17" s="146"/>
      <c r="H17" s="132" t="s">
        <v>124</v>
      </c>
      <c r="I17" s="132" t="s">
        <v>125</v>
      </c>
    </row>
    <row r="18" spans="1:9" s="35" customFormat="1" ht="72.75" customHeight="1">
      <c r="A18" s="133"/>
      <c r="B18" s="33" t="s">
        <v>8</v>
      </c>
      <c r="C18" s="15" t="s">
        <v>101</v>
      </c>
      <c r="D18" s="15" t="s">
        <v>9</v>
      </c>
      <c r="E18" s="33" t="s">
        <v>8</v>
      </c>
      <c r="F18" s="15" t="s">
        <v>101</v>
      </c>
      <c r="G18" s="15" t="s">
        <v>9</v>
      </c>
      <c r="H18" s="137"/>
      <c r="I18" s="137"/>
    </row>
    <row r="19" spans="1:9" s="35" customFormat="1" ht="12.75">
      <c r="A19" s="15">
        <v>1</v>
      </c>
      <c r="B19" s="32">
        <v>2</v>
      </c>
      <c r="C19" s="15">
        <v>3</v>
      </c>
      <c r="D19" s="15">
        <v>4</v>
      </c>
      <c r="E19" s="32">
        <v>5</v>
      </c>
      <c r="F19" s="15">
        <v>6</v>
      </c>
      <c r="G19" s="15">
        <v>7</v>
      </c>
      <c r="H19" s="85">
        <v>8</v>
      </c>
      <c r="I19" s="86">
        <v>9</v>
      </c>
    </row>
    <row r="20" spans="1:9" s="35" customFormat="1" ht="12.75" customHeight="1">
      <c r="A20" s="138" t="s">
        <v>113</v>
      </c>
      <c r="B20" s="139"/>
      <c r="C20" s="139"/>
      <c r="D20" s="139"/>
      <c r="E20" s="139"/>
      <c r="F20" s="139"/>
      <c r="G20" s="139"/>
      <c r="H20" s="139"/>
      <c r="I20" s="140"/>
    </row>
    <row r="21" spans="1:9" s="35" customFormat="1" ht="12.75">
      <c r="A21" s="37"/>
      <c r="B21" s="87"/>
      <c r="C21" s="37"/>
      <c r="D21" s="88"/>
      <c r="E21" s="87"/>
      <c r="F21" s="37"/>
      <c r="G21" s="88"/>
      <c r="H21" s="88"/>
      <c r="I21" s="88"/>
    </row>
    <row r="22" spans="1:9" s="35" customFormat="1" ht="12.75">
      <c r="A22" s="15"/>
      <c r="B22" s="82"/>
      <c r="C22" s="15"/>
      <c r="D22" s="36"/>
      <c r="E22" s="82"/>
      <c r="F22" s="15"/>
      <c r="G22" s="36"/>
      <c r="H22" s="36"/>
      <c r="I22" s="36"/>
    </row>
    <row r="23" spans="1:9" s="35" customFormat="1" ht="12.75">
      <c r="A23" s="15"/>
      <c r="B23" s="82"/>
      <c r="C23" s="15"/>
      <c r="D23" s="36"/>
      <c r="E23" s="82"/>
      <c r="F23" s="15"/>
      <c r="G23" s="36"/>
      <c r="H23" s="36"/>
      <c r="I23" s="36"/>
    </row>
    <row r="24" spans="1:9" s="35" customFormat="1" ht="12.75" customHeight="1" hidden="1">
      <c r="A24" s="141" t="s">
        <v>113</v>
      </c>
      <c r="B24" s="141"/>
      <c r="C24" s="141"/>
      <c r="D24" s="141"/>
      <c r="E24" s="141"/>
      <c r="F24" s="141"/>
      <c r="G24" s="141"/>
      <c r="H24" s="141"/>
      <c r="I24" s="141"/>
    </row>
    <row r="25" spans="1:9" s="35" customFormat="1" ht="12.75" hidden="1">
      <c r="A25" s="15"/>
      <c r="B25" s="82"/>
      <c r="C25" s="15"/>
      <c r="D25" s="36"/>
      <c r="E25" s="82"/>
      <c r="F25" s="15"/>
      <c r="G25" s="36"/>
      <c r="H25" s="36"/>
      <c r="I25" s="36"/>
    </row>
    <row r="26" spans="1:9" s="35" customFormat="1" ht="12.75">
      <c r="A26" s="142" t="s">
        <v>10</v>
      </c>
      <c r="B26" s="142"/>
      <c r="C26" s="15"/>
      <c r="D26" s="36"/>
      <c r="E26" s="83"/>
      <c r="F26" s="15"/>
      <c r="G26" s="36"/>
      <c r="H26" s="36"/>
      <c r="I26" s="36"/>
    </row>
    <row r="27" spans="1:4" ht="29.25" customHeight="1">
      <c r="A27" s="148" t="s">
        <v>11</v>
      </c>
      <c r="B27" s="148"/>
      <c r="C27" s="148"/>
      <c r="D27" s="148"/>
    </row>
    <row r="28" spans="1:5" ht="15.75">
      <c r="A28" s="2"/>
      <c r="B28" s="2"/>
      <c r="E28" s="2"/>
    </row>
    <row r="29" spans="1:9" ht="21" customHeight="1">
      <c r="A29" s="143" t="s">
        <v>104</v>
      </c>
      <c r="B29" s="143"/>
      <c r="C29" s="143"/>
      <c r="D29" s="143"/>
      <c r="E29" s="143"/>
      <c r="F29" s="143"/>
      <c r="G29" s="143"/>
      <c r="H29" s="143"/>
      <c r="I29" s="143"/>
    </row>
    <row r="30" spans="1:9" s="35" customFormat="1" ht="20.25" customHeight="1">
      <c r="A30" s="132" t="s">
        <v>7</v>
      </c>
      <c r="B30" s="144" t="s">
        <v>94</v>
      </c>
      <c r="C30" s="145"/>
      <c r="D30" s="146"/>
      <c r="E30" s="144" t="s">
        <v>95</v>
      </c>
      <c r="F30" s="145"/>
      <c r="G30" s="146"/>
      <c r="H30" s="132" t="s">
        <v>124</v>
      </c>
      <c r="I30" s="132" t="s">
        <v>125</v>
      </c>
    </row>
    <row r="31" spans="1:9" s="35" customFormat="1" ht="69" customHeight="1">
      <c r="A31" s="133"/>
      <c r="B31" s="33" t="s">
        <v>8</v>
      </c>
      <c r="C31" s="15" t="s">
        <v>101</v>
      </c>
      <c r="D31" s="15" t="s">
        <v>9</v>
      </c>
      <c r="E31" s="33" t="s">
        <v>8</v>
      </c>
      <c r="F31" s="15" t="s">
        <v>101</v>
      </c>
      <c r="G31" s="15" t="s">
        <v>9</v>
      </c>
      <c r="H31" s="137"/>
      <c r="I31" s="137"/>
    </row>
    <row r="32" spans="1:9" s="35" customFormat="1" ht="12.75">
      <c r="A32" s="15">
        <v>1</v>
      </c>
      <c r="B32" s="32">
        <v>2</v>
      </c>
      <c r="C32" s="15">
        <v>3</v>
      </c>
      <c r="D32" s="15">
        <v>4</v>
      </c>
      <c r="E32" s="32">
        <v>5</v>
      </c>
      <c r="F32" s="15">
        <v>6</v>
      </c>
      <c r="G32" s="15">
        <v>7</v>
      </c>
      <c r="H32" s="85">
        <v>8</v>
      </c>
      <c r="I32" s="86">
        <v>9</v>
      </c>
    </row>
    <row r="33" spans="1:9" s="35" customFormat="1" ht="12.75" customHeight="1">
      <c r="A33" s="138" t="s">
        <v>113</v>
      </c>
      <c r="B33" s="139"/>
      <c r="C33" s="139"/>
      <c r="D33" s="139"/>
      <c r="E33" s="139"/>
      <c r="F33" s="139"/>
      <c r="G33" s="139"/>
      <c r="H33" s="139"/>
      <c r="I33" s="140"/>
    </row>
    <row r="34" spans="1:9" s="35" customFormat="1" ht="12.75">
      <c r="A34" s="37"/>
      <c r="B34" s="87"/>
      <c r="C34" s="37"/>
      <c r="D34" s="88"/>
      <c r="E34" s="87"/>
      <c r="F34" s="37"/>
      <c r="G34" s="88"/>
      <c r="H34" s="88"/>
      <c r="I34" s="88"/>
    </row>
    <row r="35" spans="1:9" s="35" customFormat="1" ht="12.75">
      <c r="A35" s="15"/>
      <c r="B35" s="82"/>
      <c r="C35" s="15"/>
      <c r="D35" s="36"/>
      <c r="E35" s="82"/>
      <c r="F35" s="15"/>
      <c r="G35" s="36"/>
      <c r="H35" s="36"/>
      <c r="I35" s="36"/>
    </row>
    <row r="36" spans="1:9" s="35" customFormat="1" ht="12.75">
      <c r="A36" s="15"/>
      <c r="B36" s="82"/>
      <c r="C36" s="15"/>
      <c r="D36" s="36"/>
      <c r="E36" s="82"/>
      <c r="F36" s="15"/>
      <c r="G36" s="36"/>
      <c r="H36" s="36"/>
      <c r="I36" s="36"/>
    </row>
    <row r="37" spans="1:9" s="35" customFormat="1" ht="12.75" customHeight="1" hidden="1">
      <c r="A37" s="141" t="s">
        <v>113</v>
      </c>
      <c r="B37" s="141"/>
      <c r="C37" s="141"/>
      <c r="D37" s="141"/>
      <c r="E37" s="141"/>
      <c r="F37" s="141"/>
      <c r="G37" s="141"/>
      <c r="H37" s="141"/>
      <c r="I37" s="141"/>
    </row>
    <row r="38" spans="1:9" s="35" customFormat="1" ht="12.75" hidden="1">
      <c r="A38" s="15"/>
      <c r="B38" s="82"/>
      <c r="C38" s="15"/>
      <c r="D38" s="36"/>
      <c r="E38" s="82"/>
      <c r="F38" s="15"/>
      <c r="G38" s="36"/>
      <c r="H38" s="36"/>
      <c r="I38" s="36"/>
    </row>
    <row r="39" spans="1:9" s="35" customFormat="1" ht="12.75" customHeight="1">
      <c r="A39" s="142" t="s">
        <v>10</v>
      </c>
      <c r="B39" s="147"/>
      <c r="C39" s="15"/>
      <c r="D39" s="36"/>
      <c r="E39" s="83"/>
      <c r="F39" s="15"/>
      <c r="G39" s="36"/>
      <c r="H39" s="36"/>
      <c r="I39" s="36"/>
    </row>
    <row r="40" spans="1:4" ht="29.25" customHeight="1">
      <c r="A40" s="148" t="s">
        <v>13</v>
      </c>
      <c r="B40" s="148"/>
      <c r="C40" s="148"/>
      <c r="D40" s="148"/>
    </row>
  </sheetData>
  <sheetProtection/>
  <mergeCells count="31">
    <mergeCell ref="A1:I1"/>
    <mergeCell ref="A14:D14"/>
    <mergeCell ref="A10:I10"/>
    <mergeCell ref="H3:H4"/>
    <mergeCell ref="I3:I4"/>
    <mergeCell ref="A6:I6"/>
    <mergeCell ref="I30:I31"/>
    <mergeCell ref="A33:I33"/>
    <mergeCell ref="A37:I37"/>
    <mergeCell ref="E3:G3"/>
    <mergeCell ref="A2:G2"/>
    <mergeCell ref="A13:B13"/>
    <mergeCell ref="A3:A4"/>
    <mergeCell ref="B3:D3"/>
    <mergeCell ref="A16:G16"/>
    <mergeCell ref="A27:D27"/>
    <mergeCell ref="A39:B39"/>
    <mergeCell ref="A40:D40"/>
    <mergeCell ref="A30:A31"/>
    <mergeCell ref="B30:D30"/>
    <mergeCell ref="E30:G30"/>
    <mergeCell ref="H30:H31"/>
    <mergeCell ref="H17:H18"/>
    <mergeCell ref="I17:I18"/>
    <mergeCell ref="A20:I20"/>
    <mergeCell ref="A24:I24"/>
    <mergeCell ref="A26:B26"/>
    <mergeCell ref="A29:I29"/>
    <mergeCell ref="A17:A18"/>
    <mergeCell ref="B17:D17"/>
    <mergeCell ref="E17:G17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5" r:id="rId1"/>
  <rowBreaks count="1" manualBreakCount="1">
    <brk id="4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57421875" style="35" customWidth="1"/>
    <col min="2" max="2" width="28.8515625" style="35" customWidth="1"/>
    <col min="3" max="3" width="11.421875" style="35" customWidth="1"/>
    <col min="4" max="4" width="17.57421875" style="35" customWidth="1"/>
    <col min="5" max="5" width="30.00390625" style="35" customWidth="1"/>
    <col min="6" max="6" width="12.8515625" style="35" customWidth="1"/>
    <col min="7" max="7" width="19.421875" style="35" customWidth="1"/>
    <col min="8" max="8" width="17.57421875" style="35" customWidth="1"/>
    <col min="9" max="16384" width="9.140625" style="35" customWidth="1"/>
  </cols>
  <sheetData>
    <row r="1" spans="1:8" ht="37.5" customHeight="1">
      <c r="A1" s="154" t="s">
        <v>107</v>
      </c>
      <c r="B1" s="154"/>
      <c r="C1" s="154"/>
      <c r="D1" s="154"/>
      <c r="E1" s="154"/>
      <c r="F1" s="154"/>
      <c r="G1" s="154"/>
      <c r="H1" s="154"/>
    </row>
    <row r="2" spans="1:8" ht="18" customHeight="1">
      <c r="A2" s="132" t="s">
        <v>12</v>
      </c>
      <c r="B2" s="152" t="s">
        <v>94</v>
      </c>
      <c r="C2" s="152"/>
      <c r="D2" s="152"/>
      <c r="E2" s="151" t="s">
        <v>95</v>
      </c>
      <c r="F2" s="152"/>
      <c r="G2" s="152"/>
      <c r="H2" s="153"/>
    </row>
    <row r="3" spans="1:8" ht="32.25" customHeight="1">
      <c r="A3" s="137"/>
      <c r="B3" s="155" t="s">
        <v>14</v>
      </c>
      <c r="C3" s="132" t="s">
        <v>15</v>
      </c>
      <c r="D3" s="132" t="s">
        <v>109</v>
      </c>
      <c r="E3" s="137" t="s">
        <v>14</v>
      </c>
      <c r="F3" s="137" t="s">
        <v>15</v>
      </c>
      <c r="G3" s="136" t="s">
        <v>129</v>
      </c>
      <c r="H3" s="136" t="s">
        <v>136</v>
      </c>
    </row>
    <row r="4" spans="1:8" ht="25.5" customHeight="1">
      <c r="A4" s="133"/>
      <c r="B4" s="156"/>
      <c r="C4" s="133"/>
      <c r="D4" s="133"/>
      <c r="E4" s="133"/>
      <c r="F4" s="133"/>
      <c r="G4" s="136"/>
      <c r="H4" s="136"/>
    </row>
    <row r="5" spans="1:8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7</v>
      </c>
    </row>
    <row r="6" spans="1:8" ht="44.25" customHeight="1">
      <c r="A6" s="38" t="s">
        <v>1</v>
      </c>
      <c r="B6" s="39" t="s">
        <v>111</v>
      </c>
      <c r="C6" s="40" t="s">
        <v>105</v>
      </c>
      <c r="D6" s="104">
        <v>107566.7319592416</v>
      </c>
      <c r="E6" s="39" t="s">
        <v>111</v>
      </c>
      <c r="F6" s="40" t="s">
        <v>105</v>
      </c>
      <c r="G6" s="41">
        <v>19054.82856</v>
      </c>
      <c r="H6" s="117">
        <v>85685.68176</v>
      </c>
    </row>
  </sheetData>
  <sheetProtection/>
  <mergeCells count="11">
    <mergeCell ref="F3:F4"/>
    <mergeCell ref="G3:G4"/>
    <mergeCell ref="H3:H4"/>
    <mergeCell ref="E2:H2"/>
    <mergeCell ref="A1:H1"/>
    <mergeCell ref="B2:D2"/>
    <mergeCell ref="A2:A4"/>
    <mergeCell ref="B3:B4"/>
    <mergeCell ref="C3:C4"/>
    <mergeCell ref="D3:D4"/>
    <mergeCell ref="E3:E4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57421875" style="35" customWidth="1"/>
    <col min="2" max="2" width="56.57421875" style="35" customWidth="1"/>
    <col min="3" max="3" width="13.140625" style="35" customWidth="1"/>
    <col min="4" max="4" width="15.57421875" style="35" customWidth="1"/>
    <col min="5" max="5" width="12.8515625" style="35" customWidth="1"/>
    <col min="6" max="6" width="13.7109375" style="35" customWidth="1"/>
    <col min="7" max="7" width="12.8515625" style="35" customWidth="1"/>
    <col min="8" max="8" width="34.140625" style="35" customWidth="1"/>
    <col min="9" max="9" width="12.8515625" style="35" hidden="1" customWidth="1"/>
    <col min="10" max="11" width="12.140625" style="35" customWidth="1"/>
    <col min="12" max="16384" width="9.140625" style="35" customWidth="1"/>
  </cols>
  <sheetData>
    <row r="1" spans="1:9" ht="35.25" customHeight="1">
      <c r="A1" s="123" t="s">
        <v>112</v>
      </c>
      <c r="B1" s="123"/>
      <c r="C1" s="123"/>
      <c r="D1" s="123"/>
      <c r="E1" s="123"/>
      <c r="F1" s="123"/>
      <c r="G1" s="123"/>
      <c r="H1" s="123"/>
      <c r="I1" s="123"/>
    </row>
    <row r="2" spans="1:10" ht="12.75" customHeight="1">
      <c r="A2" s="162" t="s">
        <v>12</v>
      </c>
      <c r="B2" s="165" t="s">
        <v>14</v>
      </c>
      <c r="C2" s="165" t="s">
        <v>15</v>
      </c>
      <c r="D2" s="168" t="s">
        <v>38</v>
      </c>
      <c r="E2" s="169"/>
      <c r="F2" s="170"/>
      <c r="G2" s="157" t="s">
        <v>127</v>
      </c>
      <c r="H2" s="159" t="s">
        <v>125</v>
      </c>
      <c r="I2" s="90"/>
      <c r="J2" s="89"/>
    </row>
    <row r="3" spans="1:10" ht="14.25" customHeight="1">
      <c r="A3" s="163"/>
      <c r="B3" s="166"/>
      <c r="C3" s="166"/>
      <c r="D3" s="43" t="s">
        <v>52</v>
      </c>
      <c r="E3" s="171" t="s">
        <v>53</v>
      </c>
      <c r="F3" s="172"/>
      <c r="G3" s="158"/>
      <c r="H3" s="160"/>
      <c r="I3" s="91"/>
      <c r="J3" s="89"/>
    </row>
    <row r="4" spans="1:10" ht="33" customHeight="1">
      <c r="A4" s="164"/>
      <c r="B4" s="167"/>
      <c r="C4" s="167"/>
      <c r="D4" s="43" t="s">
        <v>108</v>
      </c>
      <c r="E4" s="93" t="s">
        <v>128</v>
      </c>
      <c r="F4" s="97" t="s">
        <v>130</v>
      </c>
      <c r="G4" s="158"/>
      <c r="H4" s="161"/>
      <c r="I4" s="42" t="s">
        <v>110</v>
      </c>
      <c r="J4" s="89"/>
    </row>
    <row r="5" spans="1:10" ht="12.75">
      <c r="A5" s="44">
        <v>1</v>
      </c>
      <c r="B5" s="45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8</v>
      </c>
      <c r="J5" s="89"/>
    </row>
    <row r="6" spans="1:10" ht="15.75" customHeight="1">
      <c r="A6" s="46" t="s">
        <v>28</v>
      </c>
      <c r="B6" s="98" t="s">
        <v>106</v>
      </c>
      <c r="C6" s="99"/>
      <c r="D6" s="99"/>
      <c r="E6" s="99"/>
      <c r="F6" s="99"/>
      <c r="G6" s="99"/>
      <c r="H6" s="100"/>
      <c r="I6" s="100"/>
      <c r="J6" s="89"/>
    </row>
    <row r="7" spans="1:10" ht="76.5">
      <c r="A7" s="47">
        <v>1</v>
      </c>
      <c r="B7" s="48" t="s">
        <v>23</v>
      </c>
      <c r="C7" s="47" t="s">
        <v>17</v>
      </c>
      <c r="D7" s="47">
        <v>0</v>
      </c>
      <c r="E7" s="47">
        <f>E8/E9</f>
        <v>0</v>
      </c>
      <c r="F7" s="111">
        <v>0</v>
      </c>
      <c r="G7" s="47">
        <f aca="true" t="shared" si="0" ref="G7:G12">(E7+F7)-D7</f>
        <v>0</v>
      </c>
      <c r="H7" s="47"/>
      <c r="I7" s="47" t="e">
        <f>I8/I9</f>
        <v>#DIV/0!</v>
      </c>
      <c r="J7" s="89"/>
    </row>
    <row r="8" spans="1:10" ht="38.25">
      <c r="A8" s="49" t="s">
        <v>16</v>
      </c>
      <c r="B8" s="50" t="s">
        <v>24</v>
      </c>
      <c r="C8" s="51" t="s">
        <v>27</v>
      </c>
      <c r="D8" s="51">
        <v>0</v>
      </c>
      <c r="E8" s="51">
        <v>0</v>
      </c>
      <c r="F8" s="112">
        <v>0</v>
      </c>
      <c r="G8" s="51">
        <f t="shared" si="0"/>
        <v>0</v>
      </c>
      <c r="H8" s="51"/>
      <c r="I8" s="51"/>
      <c r="J8" s="89"/>
    </row>
    <row r="9" spans="1:10" ht="12.75">
      <c r="A9" s="52" t="s">
        <v>18</v>
      </c>
      <c r="B9" s="53" t="s">
        <v>25</v>
      </c>
      <c r="C9" s="54" t="s">
        <v>27</v>
      </c>
      <c r="D9" s="54">
        <v>12</v>
      </c>
      <c r="E9" s="54">
        <v>3</v>
      </c>
      <c r="F9" s="113">
        <v>9</v>
      </c>
      <c r="G9" s="54">
        <f t="shared" si="0"/>
        <v>0</v>
      </c>
      <c r="H9" s="54"/>
      <c r="I9" s="54"/>
      <c r="J9" s="89"/>
    </row>
    <row r="10" spans="1:10" ht="51">
      <c r="A10" s="55" t="s">
        <v>32</v>
      </c>
      <c r="B10" s="56" t="s">
        <v>30</v>
      </c>
      <c r="C10" s="57" t="s">
        <v>17</v>
      </c>
      <c r="D10" s="47">
        <v>0</v>
      </c>
      <c r="E10" s="47">
        <f>E11/E12</f>
        <v>0</v>
      </c>
      <c r="F10" s="111">
        <v>0</v>
      </c>
      <c r="G10" s="47">
        <f t="shared" si="0"/>
        <v>0</v>
      </c>
      <c r="H10" s="47"/>
      <c r="I10" s="47" t="e">
        <f>I11/I12</f>
        <v>#DIV/0!</v>
      </c>
      <c r="J10" s="89"/>
    </row>
    <row r="11" spans="1:10" ht="51">
      <c r="A11" s="49" t="s">
        <v>19</v>
      </c>
      <c r="B11" s="50" t="s">
        <v>31</v>
      </c>
      <c r="C11" s="58" t="s">
        <v>27</v>
      </c>
      <c r="D11" s="59">
        <v>0</v>
      </c>
      <c r="E11" s="59">
        <v>0</v>
      </c>
      <c r="F11" s="114">
        <v>0</v>
      </c>
      <c r="G11" s="59">
        <f t="shared" si="0"/>
        <v>0</v>
      </c>
      <c r="H11" s="59"/>
      <c r="I11" s="59"/>
      <c r="J11" s="89"/>
    </row>
    <row r="12" spans="1:10" ht="38.25">
      <c r="A12" s="60" t="s">
        <v>33</v>
      </c>
      <c r="B12" s="61" t="s">
        <v>25</v>
      </c>
      <c r="C12" s="54" t="s">
        <v>27</v>
      </c>
      <c r="D12" s="54">
        <v>8500</v>
      </c>
      <c r="E12" s="54">
        <v>2094</v>
      </c>
      <c r="F12" s="113">
        <v>6727</v>
      </c>
      <c r="G12" s="54">
        <f t="shared" si="0"/>
        <v>321</v>
      </c>
      <c r="H12" s="54" t="s">
        <v>134</v>
      </c>
      <c r="I12" s="54"/>
      <c r="J12" s="89"/>
    </row>
    <row r="13" spans="1:10" ht="12.75">
      <c r="A13" s="62" t="s">
        <v>29</v>
      </c>
      <c r="B13" s="101" t="s">
        <v>20</v>
      </c>
      <c r="C13" s="102"/>
      <c r="D13" s="102"/>
      <c r="E13" s="102"/>
      <c r="F13" s="115"/>
      <c r="G13" s="102"/>
      <c r="H13" s="103"/>
      <c r="I13" s="103"/>
      <c r="J13" s="89"/>
    </row>
    <row r="14" spans="1:10" ht="48" customHeight="1">
      <c r="A14" s="63" t="s">
        <v>26</v>
      </c>
      <c r="B14" s="92" t="s">
        <v>21</v>
      </c>
      <c r="C14" s="64" t="s">
        <v>22</v>
      </c>
      <c r="D14" s="65">
        <f>D15/D16</f>
        <v>0.36485044462409055</v>
      </c>
      <c r="E14" s="65">
        <f>E15/E16</f>
        <v>0.3272155070271486</v>
      </c>
      <c r="F14" s="65">
        <f>F15/F16</f>
        <v>0.37300327272431966</v>
      </c>
      <c r="G14" s="65">
        <f>(E14+F14)-D14</f>
        <v>0.33536833512737774</v>
      </c>
      <c r="H14" s="65"/>
      <c r="I14" s="65" t="e">
        <f>I15/I16</f>
        <v>#DIV/0!</v>
      </c>
      <c r="J14" s="89"/>
    </row>
    <row r="15" spans="1:10" ht="32.25" customHeight="1">
      <c r="A15" s="66" t="s">
        <v>16</v>
      </c>
      <c r="B15" s="67" t="s">
        <v>34</v>
      </c>
      <c r="C15" s="68" t="s">
        <v>36</v>
      </c>
      <c r="D15" s="69">
        <f>'[1]факт ЭЭ'!$H$17/1000</f>
        <v>451.32</v>
      </c>
      <c r="E15" s="69">
        <v>69.87</v>
      </c>
      <c r="F15" s="69">
        <v>367.45</v>
      </c>
      <c r="G15" s="69">
        <f>(E15+F15)-D15</f>
        <v>-14</v>
      </c>
      <c r="H15" s="69"/>
      <c r="I15" s="69"/>
      <c r="J15" s="89"/>
    </row>
    <row r="16" spans="1:10" ht="25.5">
      <c r="A16" s="60" t="s">
        <v>18</v>
      </c>
      <c r="B16" s="53" t="s">
        <v>35</v>
      </c>
      <c r="C16" s="70" t="s">
        <v>37</v>
      </c>
      <c r="D16" s="71">
        <f>'[2]разд 2'!D10/1000</f>
        <v>1237</v>
      </c>
      <c r="E16" s="71">
        <v>213.529</v>
      </c>
      <c r="F16" s="116">
        <v>985.112</v>
      </c>
      <c r="G16" s="71">
        <f>(E16+F16)-D16</f>
        <v>-38.358999999999924</v>
      </c>
      <c r="H16" s="71"/>
      <c r="I16" s="71"/>
      <c r="J16" s="89"/>
    </row>
  </sheetData>
  <sheetProtection/>
  <mergeCells count="8">
    <mergeCell ref="G2:G4"/>
    <mergeCell ref="H2:H4"/>
    <mergeCell ref="A1:I1"/>
    <mergeCell ref="A2:A4"/>
    <mergeCell ref="B2:B4"/>
    <mergeCell ref="C2:C4"/>
    <mergeCell ref="D2:F2"/>
    <mergeCell ref="E3:F3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Геннадьевна</cp:lastModifiedBy>
  <cp:lastPrinted>2021-03-29T03:02:15Z</cp:lastPrinted>
  <dcterms:created xsi:type="dcterms:W3CDTF">1996-10-08T23:32:33Z</dcterms:created>
  <dcterms:modified xsi:type="dcterms:W3CDTF">2021-07-29T21:34:59Z</dcterms:modified>
  <cp:category/>
  <cp:version/>
  <cp:contentType/>
  <cp:contentStatus/>
</cp:coreProperties>
</file>