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5810" yWindow="105" windowWidth="12975" windowHeight="12150" activeTab="4"/>
  </bookViews>
  <sheets>
    <sheet name="раздел 1" sheetId="5" r:id="rId1"/>
    <sheet name="раздел 2" sheetId="7" r:id="rId2"/>
    <sheet name="раздел 3" sheetId="4" r:id="rId3"/>
    <sheet name="раздел 4" sheetId="9" r:id="rId4"/>
    <sheet name="раздел 5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GBTSM.XLS">#REF!</definedName>
    <definedName name="Print_Area">#REF!</definedName>
    <definedName name="анализы">[1]БАЗА!$A$67:$A$80</definedName>
    <definedName name="аэ">#REF!</definedName>
    <definedName name="_xlnm.Database">#REF!</definedName>
    <definedName name="бд">'[2]От табл 11'!#REF!</definedName>
    <definedName name="бф">#REF!</definedName>
    <definedName name="вариант">[3]все!$B$188:$B$191</definedName>
    <definedName name="вариант_расчета_код">[4]Настройка!$C$3</definedName>
    <definedName name="Варианты">[3]База!#REF!</definedName>
    <definedName name="вид_тарифа">[3]разное!$C$90:$C$91</definedName>
    <definedName name="вид_тарифа_1">[3]разное!$C$95:$C$96</definedName>
    <definedName name="Внутрицеховые">[3]Основ.показ.!#REF!</definedName>
    <definedName name="вс">#REF!</definedName>
    <definedName name="всестатьи">[5]разное!$C$63:$C$77</definedName>
    <definedName name="втот">#REF!</definedName>
    <definedName name="Гараж">[3]все!$B$27:$B$33</definedName>
    <definedName name="год">[4]Настройка!$B$1</definedName>
    <definedName name="данет">[6]ИСХДАННЫЕ!$V$196:$V$197</definedName>
    <definedName name="данные">[7]данные!$A$171:$E$197</definedName>
    <definedName name="двор">[8]нраб!$B$86:$F$89</definedName>
    <definedName name="двот">[8]тарифы!$B$40:$E$40</definedName>
    <definedName name="диам">[3]все!$D$45:$D$65</definedName>
    <definedName name="диаметр">[9]все!$D$45:$D$65</definedName>
    <definedName name="диаметр2">[6]НОРМЫ!$A$381:$A$404</definedName>
    <definedName name="диаметры">[6]НОРМЫ!$A$28:$A$50</definedName>
    <definedName name="дн">[3]все!$B$35:$B$36</definedName>
    <definedName name="до">#REF!</definedName>
    <definedName name="доза">[3]все!$B$182:$B$183</definedName>
    <definedName name="допоборуд">[3]все!$B$101:$B$109</definedName>
    <definedName name="дот">#REF!</definedName>
    <definedName name="ЕСН_процент">[4]ФОТ!$D$15</definedName>
    <definedName name="етс">[8]етс!$B$5:$T$15</definedName>
    <definedName name="етс1">#REF!</definedName>
    <definedName name="закл">[10]етс!$A$12:$B$31</definedName>
    <definedName name="защ">[8]нраб!$A$67:$G$85</definedName>
    <definedName name="зон">#REF!</definedName>
    <definedName name="зона">[3]Основ.показ.!#REF!</definedName>
    <definedName name="инд">'[8]инд-вода'!$B$2:$O$22</definedName>
    <definedName name="ип">#REF!</definedName>
    <definedName name="ккв">#REF!</definedName>
    <definedName name="ккл">#REF!</definedName>
    <definedName name="ккп">#REF!</definedName>
    <definedName name="ккс">[8]тарифы!$B$127:$E$131</definedName>
    <definedName name="код">[9]все!$B$27:$B$33</definedName>
    <definedName name="котельные">'[11]Исходные данные'!$A$224:$A$245</definedName>
    <definedName name="кпсв">#REF!</definedName>
    <definedName name="крит">'[12]От табл 11'!#REF!</definedName>
    <definedName name="_xlnm.Criteria">#REF!</definedName>
    <definedName name="кс">#REF!</definedName>
    <definedName name="мазут3">[1]БАЗА!$A$40:$A$44</definedName>
    <definedName name="мазут4">[1]БАЗА!$A$45:$A$49</definedName>
    <definedName name="мазут5">[1]БАЗА!$A$50:$A$54</definedName>
    <definedName name="мат">[3]все!$E$43:$P$43</definedName>
    <definedName name="материалтруб">#REF!</definedName>
    <definedName name="мбп">[8]нраб!$A$42:$G$63</definedName>
    <definedName name="мет">#REF!</definedName>
    <definedName name="мо">[9]все!$AY$40:$AY$59</definedName>
    <definedName name="МчасВод">[3]База!#REF!</definedName>
    <definedName name="МчасКан">[3]База!#REF!</definedName>
    <definedName name="назнач">[3]все!$B$114:$B$117</definedName>
    <definedName name="наименование_организации">[4]Настройка!$B$12</definedName>
    <definedName name="нвс">#REF!</definedName>
    <definedName name="ндс">[3]разное!$C$2:$C$3</definedName>
    <definedName name="нормы">[3]Основ.показ.!#REF!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2'!$A$1:$L$35</definedName>
    <definedName name="_xlnm.Print_Area" localSheetId="3">'раздел 4'!$A$1:$O$6</definedName>
    <definedName name="_xlnm.Print_Area" localSheetId="4">'раздел 5'!$A$1:$K$9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[8]тарифы!$B$133:$E$139</definedName>
    <definedName name="орпа">#REF!</definedName>
    <definedName name="орэ">#REF!</definedName>
    <definedName name="от">[10]етс!$A$12:$B$31</definedName>
    <definedName name="отоп">[13]отоп!#REF!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[3]все!$B$114:$B$117</definedName>
    <definedName name="причины">[14]разное!$C$51:$C$68</definedName>
    <definedName name="прнпо">#REF!</definedName>
    <definedName name="прог">#REF!</definedName>
    <definedName name="промывка">[9]все!$B$171:$B$172</definedName>
    <definedName name="пф">#REF!</definedName>
    <definedName name="р">#REF!</definedName>
    <definedName name="раб">'[8]Парам (2)'!$B$5:$P$83</definedName>
    <definedName name="разрадКан">[3]Нормативы!$D$600:$F$600</definedName>
    <definedName name="разрядВ">[3]Нормативы!$D$539:$F$539</definedName>
    <definedName name="Сбросы">[3]База!$C$141:$C$285</definedName>
    <definedName name="сго">#REF!</definedName>
    <definedName name="сети">[3]разное!$C$98:$C$99</definedName>
    <definedName name="со">#REF!</definedName>
    <definedName name="СобЖКУ">[3]Основ.показ.!#REF!</definedName>
    <definedName name="спец">[8]нраб!$A$4:$G$38</definedName>
    <definedName name="ст">[9]все!$B$38:$B$39</definedName>
    <definedName name="стадиипроцесса">[3]все!$B$19:$B$24</definedName>
    <definedName name="статьи">[14]разное!$C$70:$C$84</definedName>
    <definedName name="ств">#REF!</definedName>
    <definedName name="т">#REF!</definedName>
    <definedName name="таб">#REF!</definedName>
    <definedName name="тарифы">[3]разное!#REF!</definedName>
    <definedName name="тарифыЖКУ">[3]Основ.показ.!#REF!</definedName>
    <definedName name="тем">[15]от!$B$4:$M$29</definedName>
    <definedName name="тип">[6]НОРМЫ!$H$551:$H$552</definedName>
    <definedName name="топливо">[6]НОРМЫ!$A$320:$A$330</definedName>
    <definedName name="трубы">[9]все!$E$43:$P$43</definedName>
    <definedName name="уваж">[3]разное!$C$36:$C$37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АХП">[12]тарифы!#REF!</definedName>
    <definedName name="хво">[6]НОРМЫ!$B$117:$B$119</definedName>
    <definedName name="хзв">#REF!</definedName>
    <definedName name="хл">#REF!</definedName>
    <definedName name="эксп">#REF!</definedName>
    <definedName name="ЭЦВ">[16]насосы!$B$26:$B$269</definedName>
  </definedNames>
  <calcPr calcId="145621"/>
</workbook>
</file>

<file path=xl/calcChain.xml><?xml version="1.0" encoding="utf-8"?>
<calcChain xmlns="http://schemas.openxmlformats.org/spreadsheetml/2006/main">
  <c r="H16" i="4" l="1"/>
  <c r="G20" i="4" l="1"/>
  <c r="H19" i="4"/>
  <c r="H18" i="4"/>
  <c r="D20" i="4"/>
  <c r="G5" i="6" l="1"/>
  <c r="H5" i="6"/>
  <c r="I5" i="6"/>
  <c r="J5" i="6"/>
  <c r="F5" i="6"/>
  <c r="K5" i="6"/>
  <c r="L5" i="6" s="1"/>
  <c r="M5" i="6" s="1"/>
  <c r="P6" i="7" l="1"/>
  <c r="L6" i="7"/>
  <c r="O34" i="7"/>
  <c r="O33" i="7" s="1"/>
  <c r="N33" i="7"/>
  <c r="M33" i="7"/>
  <c r="O30" i="7"/>
  <c r="N30" i="7"/>
  <c r="M30" i="7"/>
  <c r="O24" i="7"/>
  <c r="N24" i="7"/>
  <c r="M24" i="7"/>
  <c r="O23" i="7"/>
  <c r="O22" i="7" s="1"/>
  <c r="N23" i="7"/>
  <c r="N22" i="7" s="1"/>
  <c r="M23" i="7"/>
  <c r="M22" i="7" s="1"/>
  <c r="O17" i="7"/>
  <c r="N17" i="7"/>
  <c r="M17" i="7"/>
  <c r="O13" i="7"/>
  <c r="N13" i="7"/>
  <c r="M13" i="7"/>
  <c r="O11" i="7"/>
  <c r="O8" i="7"/>
  <c r="O7" i="7" s="1"/>
  <c r="O12" i="7" s="1"/>
  <c r="O16" i="7" s="1"/>
  <c r="O21" i="7" s="1"/>
  <c r="N7" i="7"/>
  <c r="N12" i="7" s="1"/>
  <c r="N16" i="7" s="1"/>
  <c r="N21" i="7" s="1"/>
  <c r="M7" i="7"/>
  <c r="M12" i="7" s="1"/>
  <c r="M16" i="7" s="1"/>
  <c r="M21" i="7" s="1"/>
  <c r="M6" i="7"/>
  <c r="N6" i="7" s="1"/>
  <c r="O6" i="7" s="1"/>
  <c r="H11" i="4" l="1"/>
  <c r="D15" i="4" l="1"/>
  <c r="H10" i="4"/>
  <c r="H12" i="4" l="1"/>
  <c r="L15" i="4"/>
  <c r="K15" i="4"/>
  <c r="G15" i="4" l="1"/>
  <c r="H15" i="4" l="1"/>
  <c r="H20" i="4"/>
  <c r="K5" i="9"/>
  <c r="M5" i="9" s="1"/>
  <c r="N5" i="9" s="1"/>
  <c r="O5" i="9" s="1"/>
  <c r="D9" i="4" l="1"/>
  <c r="K34" i="7"/>
  <c r="K11" i="7"/>
  <c r="K8" i="7"/>
  <c r="K7" i="7" s="1"/>
  <c r="J7" i="7"/>
  <c r="I7" i="7"/>
  <c r="F34" i="7"/>
  <c r="F33" i="7" s="1"/>
  <c r="E33" i="7"/>
  <c r="G30" i="7"/>
  <c r="F30" i="7"/>
  <c r="E30" i="7"/>
  <c r="G24" i="7"/>
  <c r="G23" i="7" s="1"/>
  <c r="F24" i="7"/>
  <c r="F23" i="7" s="1"/>
  <c r="E24" i="7"/>
  <c r="E23" i="7" s="1"/>
  <c r="E22" i="7" s="1"/>
  <c r="G17" i="7"/>
  <c r="F17" i="7"/>
  <c r="E17" i="7"/>
  <c r="G13" i="7"/>
  <c r="F13" i="7"/>
  <c r="E13" i="7"/>
  <c r="E11" i="7"/>
  <c r="F11" i="7" s="1"/>
  <c r="F8" i="7"/>
  <c r="G8" i="7" s="1"/>
  <c r="G7" i="7" s="1"/>
  <c r="F7" i="7"/>
  <c r="E7" i="7"/>
  <c r="E12" i="7" s="1"/>
  <c r="E16" i="7" s="1"/>
  <c r="E21" i="7" l="1"/>
  <c r="F22" i="7"/>
  <c r="G34" i="7"/>
  <c r="G33" i="7" s="1"/>
  <c r="G22" i="7" s="1"/>
  <c r="F12" i="7"/>
  <c r="F16" i="7" s="1"/>
  <c r="F21" i="7" s="1"/>
  <c r="G11" i="7"/>
  <c r="G12" i="7" l="1"/>
  <c r="G16" i="7" s="1"/>
  <c r="G21" i="7" s="1"/>
  <c r="K33" i="7" l="1"/>
  <c r="J33" i="7"/>
  <c r="I33" i="7"/>
  <c r="K30" i="7"/>
  <c r="J30" i="7"/>
  <c r="I30" i="7"/>
  <c r="K24" i="7"/>
  <c r="J24" i="7"/>
  <c r="J23" i="7" s="1"/>
  <c r="J22" i="7" s="1"/>
  <c r="I24" i="7"/>
  <c r="I23" i="7" s="1"/>
  <c r="K23" i="7"/>
  <c r="K17" i="7"/>
  <c r="J17" i="7"/>
  <c r="I17" i="7"/>
  <c r="K13" i="7"/>
  <c r="J13" i="7"/>
  <c r="I13" i="7"/>
  <c r="K12" i="7"/>
  <c r="J12" i="7"/>
  <c r="I12" i="7"/>
  <c r="J16" i="7" l="1"/>
  <c r="J21" i="7"/>
  <c r="K16" i="7"/>
  <c r="K21" i="7" s="1"/>
  <c r="I22" i="7"/>
  <c r="K22" i="7"/>
  <c r="I16" i="7"/>
  <c r="I21" i="7" s="1"/>
  <c r="Q30" i="7" l="1"/>
  <c r="P30" i="7"/>
  <c r="L30" i="7"/>
  <c r="Q23" i="7"/>
  <c r="P23" i="7"/>
  <c r="L23" i="7"/>
  <c r="Q20" i="7"/>
  <c r="P20" i="7"/>
  <c r="L20" i="7"/>
  <c r="Q19" i="7"/>
  <c r="P19" i="7"/>
  <c r="L19" i="7"/>
  <c r="L17" i="7" s="1"/>
  <c r="Q14" i="7"/>
  <c r="P14" i="7"/>
  <c r="L14" i="7"/>
  <c r="L11" i="7"/>
  <c r="L8" i="7"/>
  <c r="C6" i="7"/>
  <c r="D6" i="7" s="1"/>
  <c r="E6" i="7" s="1"/>
  <c r="F6" i="7" s="1"/>
  <c r="G6" i="7" s="1"/>
  <c r="H6" i="7" s="1"/>
  <c r="Q6" i="7" l="1"/>
  <c r="I6" i="7"/>
  <c r="J6" i="7" s="1"/>
  <c r="K6" i="7" s="1"/>
  <c r="Q17" i="7"/>
  <c r="Q21" i="7"/>
  <c r="Q34" i="7" s="1"/>
  <c r="Q33" i="7" s="1"/>
  <c r="Q22" i="7" s="1"/>
  <c r="P17" i="7"/>
  <c r="H35" i="7"/>
  <c r="P35" i="7" s="1"/>
  <c r="H30" i="7"/>
  <c r="D30" i="7"/>
  <c r="H23" i="7"/>
  <c r="D23" i="7"/>
  <c r="H20" i="7"/>
  <c r="H19" i="7"/>
  <c r="H17" i="7" s="1"/>
  <c r="D17" i="7"/>
  <c r="H14" i="7"/>
  <c r="P13" i="7" s="1"/>
  <c r="H13" i="7"/>
  <c r="D13" i="7"/>
  <c r="H11" i="7"/>
  <c r="H8" i="7"/>
  <c r="P7" i="7" s="1"/>
  <c r="P12" i="7" s="1"/>
  <c r="Q7" i="7"/>
  <c r="Q12" i="7" s="1"/>
  <c r="Q16" i="7" s="1"/>
  <c r="L7" i="7"/>
  <c r="L12" i="7" s="1"/>
  <c r="L16" i="7" s="1"/>
  <c r="L21" i="7" s="1"/>
  <c r="L34" i="7" s="1"/>
  <c r="L33" i="7" s="1"/>
  <c r="L22" i="7" s="1"/>
  <c r="H7" i="7"/>
  <c r="D7" i="7"/>
  <c r="D12" i="7" l="1"/>
  <c r="H12" i="7"/>
  <c r="H16" i="7" s="1"/>
  <c r="H21" i="7" s="1"/>
  <c r="H34" i="7" s="1"/>
  <c r="H33" i="7" s="1"/>
  <c r="H22" i="7" s="1"/>
  <c r="P16" i="7"/>
  <c r="P21" i="7" s="1"/>
  <c r="P34" i="7" s="1"/>
  <c r="P33" i="7" s="1"/>
  <c r="P22" i="7" s="1"/>
  <c r="D16" i="7"/>
  <c r="D21" i="7" s="1"/>
  <c r="D33" i="7" s="1"/>
  <c r="D22" i="7" s="1"/>
</calcChain>
</file>

<file path=xl/sharedStrings.xml><?xml version="1.0" encoding="utf-8"?>
<sst xmlns="http://schemas.openxmlformats.org/spreadsheetml/2006/main" count="243" uniqueCount="137">
  <si>
    <t>3.</t>
  </si>
  <si>
    <t>1.</t>
  </si>
  <si>
    <t>2.</t>
  </si>
  <si>
    <t>4.</t>
  </si>
  <si>
    <t>5.</t>
  </si>
  <si>
    <t>куб.м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</si>
  <si>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</si>
  <si>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</si>
  <si>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</si>
  <si>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</si>
  <si>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</si>
  <si>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Наименование показателя</t>
  </si>
  <si>
    <t>Единица измерения</t>
  </si>
  <si>
    <t>Объем финансовых потребностей</t>
  </si>
  <si>
    <t>тыс. руб.</t>
  </si>
  <si>
    <t>1.1</t>
  </si>
  <si>
    <t>1.2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</si>
  <si>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</si>
  <si>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Срок реализации мероприятия</t>
  </si>
  <si>
    <t>2018 год</t>
  </si>
  <si>
    <t>Показатели производственной деятельности</t>
  </si>
  <si>
    <t>Величина показателя</t>
  </si>
  <si>
    <t>ед.</t>
  </si>
  <si>
    <t>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</si>
  <si>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</si>
  <si>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</si>
  <si>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</si>
  <si>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</si>
  <si>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</si>
  <si>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</si>
  <si>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</si>
  <si>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</si>
  <si>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Филиал АО «Концерн Росэнергоатом» «Билибинская атомная станция»</t>
  </si>
  <si>
    <t>689450, ЧАО, г. Билибино</t>
  </si>
  <si>
    <t>2019 год</t>
  </si>
  <si>
    <t>2020 год</t>
  </si>
  <si>
    <t>2021 год</t>
  </si>
  <si>
    <t>2022 год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</si>
  <si>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</t>
    </r>
  </si>
  <si>
    <t>Ремонт магистральных водоводов</t>
  </si>
  <si>
    <t>2018 г.</t>
  </si>
  <si>
    <t>2019 г.</t>
  </si>
  <si>
    <t>2020 г.</t>
  </si>
  <si>
    <t>2021 г.</t>
  </si>
  <si>
    <t>2022 г.</t>
  </si>
  <si>
    <t>Показатели надежности и бесперебойности водоснабжения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</si>
  <si>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</si>
  <si>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</si>
  <si>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</si>
  <si>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</si>
  <si>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</si>
  <si>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ОТЧЕТ ОБ ИСПОЛНЕНИИ ПРОИЗВОДСТВЕННОЙ ПРОГРАММЫ</t>
  </si>
  <si>
    <t xml:space="preserve">Раздел 2. Баланс водоснабжения (техническая вода) </t>
  </si>
  <si>
    <t>№
п/п</t>
  </si>
  <si>
    <t>Наименование</t>
  </si>
  <si>
    <t>план</t>
  </si>
  <si>
    <t>факт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</si>
  <si>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</si>
  <si>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</si>
  <si>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</si>
  <si>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</si>
  <si>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</si>
  <si>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технической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</si>
  <si>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</si>
  <si>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</si>
  <si>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</si>
  <si>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</si>
  <si>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</si>
  <si>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</si>
  <si>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технической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</si>
  <si>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</si>
  <si>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</si>
  <si>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</si>
  <si>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</si>
  <si>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</si>
  <si>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</si>
  <si>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</si>
  <si>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</si>
  <si>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</si>
  <si>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технической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</si>
  <si>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</si>
  <si>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</si>
  <si>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</si>
  <si>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</si>
  <si>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</si>
  <si>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</si>
  <si>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</si>
  <si>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</si>
  <si>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</si>
  <si>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</si>
  <si>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</si>
  <si>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</si>
  <si>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</si>
  <si>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</si>
  <si>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1 полугодие</t>
  </si>
  <si>
    <t>2 полугодие</t>
  </si>
  <si>
    <t>год</t>
  </si>
  <si>
    <t>ПЛАН</t>
  </si>
  <si>
    <t>ФАКТ</t>
  </si>
  <si>
    <t>Средства на реализацию мероприятия, тыс.руб.</t>
  </si>
  <si>
    <t>ИТОГО: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</si>
  <si>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</si>
  <si>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(ФИО, подпись)</t>
  </si>
  <si>
    <t>Ремонт площадки для обслуживания паводкового водосброса ГТС</t>
  </si>
  <si>
    <t xml:space="preserve">Ремонт магистральных водоводов </t>
  </si>
  <si>
    <t>Ремонт  тепловой изоляции трубопроводов теплосети зданий на территории ГТС</t>
  </si>
  <si>
    <t>Причины отклонения</t>
  </si>
  <si>
    <t>Отклонение 
(- не использовано, + перерасход)</t>
  </si>
  <si>
    <t>Руководитель организации</t>
  </si>
  <si>
    <t>(должность)</t>
  </si>
  <si>
    <t xml:space="preserve">Отклонение </t>
  </si>
  <si>
    <t>Ремонт стенки берегового устоя  паводкого водосброса</t>
  </si>
  <si>
    <t>Ремонт тепловой изоляции наружного трубопровода теплосети БНС-2 ГТС</t>
  </si>
  <si>
    <t>Ремонт тепловой изоляции левого магистрального водовода</t>
  </si>
  <si>
    <t>Ремонт дренажей магистральных водоводов</t>
  </si>
  <si>
    <t>ООО "Стройэкспертсервис", договор от 11.03.2019 № 03-с/0319</t>
  </si>
  <si>
    <t>ООО "Стройэкспертсервис", договор от 07.06.2019 № 05-с/0619</t>
  </si>
  <si>
    <t>ООО "Стройэкспертсервис", договор от 10.06.2019 № 07-с/0619</t>
  </si>
  <si>
    <t>ООО "Стройэкспертсервис", договор от 19.07.2019 № 10-с/0719</t>
  </si>
  <si>
    <t>20.10.2019</t>
  </si>
  <si>
    <t>13.09.2019</t>
  </si>
  <si>
    <t>01.08.2019</t>
  </si>
  <si>
    <t>19.08.2019</t>
  </si>
  <si>
    <t>Работа выполнена в полном объеме в сотоветствии с условиями договора с ООО "Стройэкспертсервис" от 10.06.2019 № 07-с/0619</t>
  </si>
  <si>
    <t>Работа выполнена в полном объеме в сотоветствии с условиями договора с ООО "Стройэкспертсервис"от 19.07.2019 № 10-с/0719</t>
  </si>
  <si>
    <t>Работа выполнена в полном объеме в сотоветствии с условиями договора с ООО "Стройэкспертсервис" от 07.06.2019 № 05-с/0619</t>
  </si>
  <si>
    <t xml:space="preserve">Работа выполнена в полном объеме в сотоветствии с условиями договора с ООО "Стройэкспертсервис" от 11.03.2019 № 03-с/0319, при этом общая стоимость работ составила 2 959,8 тыс. рублей, из них отнесено на производство технической воды 1 594,0 тыс. рублей.
Согласно действующей на предприятии в 2019 году «Схеме распределения затрат ЦТПК и формирования себестоимости холодной воды» и в соответствии с Учетной политикой АО «Концерн Росэнергоатом» распределение затрат, формирующих себестоимость производимой продукции (электрической, тепловой энергии (мощности) и технической воды), производится по видам деятельности пропорционально количеству отпущенной воды на собственные нужды (относимой к производству электрической и тепловой энергии (мощности) и для продажи сторонним потребителям (относимой к реализации технической воды).
Распределение затрат по ремонту тепловой изоляции наружного трубопровода теплосети БНС-2 ГТС и отнесение их в большей доле на производство электрической и тепловой энергии (мощности) связано с тем, что в период закрытия работы отношение объемов отпускаемой воды для реализации на сторону (снижение) и воды на технологические нужды предприятия (увеличение) сложилось отличным от годового значения соотношения объемов, применяемого при планировании. 
</t>
  </si>
  <si>
    <t>Ремонт электроборудования объекта "Плотина"</t>
  </si>
  <si>
    <t>2019</t>
  </si>
  <si>
    <t>Работы выполнены хозяйственным способом, при этом общая сумма затрат составила 454,3 тыс. рублей, из них отнесено на производство технической воды 306,9 тыс. рублей.</t>
  </si>
  <si>
    <t>в сфере холодного водоснабжения за 2020 год</t>
  </si>
  <si>
    <t>Ремонт электрооборудования объекта "Плотина"</t>
  </si>
  <si>
    <t>Выполнение ремонтных работ по восстановлению  куста реперов на ГТС</t>
  </si>
  <si>
    <t>Работа выполнена в полном объеме в соответствии с условиями договора с ООО Стройэкспертсервис от 28.10.2020 № 14-с/1020</t>
  </si>
  <si>
    <t>Работа выполнена в полном объеме в соответствии с условиями договора с ООО Стройэкспертсервис от 01.04.2020 № 02/0320</t>
  </si>
  <si>
    <t>Работы выполнены хозяйственным способом, при этом общая сумма затрат составила 716,1 тыс. рублей, из них отнесено на производство технической воды 482,3 тыс. рублей.</t>
  </si>
  <si>
    <t>Выполнение требований п.12 Акта централизованного обследования комплекса гидротехнических сооружений филиала АО "Концерн Росэнергоатом" "Билибинская атомная станция" от 04.06.2018 г.     №А 1/2/2/14/002/014/-2018, п.9 Плана мероприятий по обеспечению безопасности гидротехнических сооружений на период действия декларации безопасности с 01.03.2017 г.по 01.03.2021 г.(№ ПЛ1.2.2.01.003.1260-2017).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</si>
</sst>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"/>
    <numFmt numFmtId="165" formatCode="#,##0.0"/>
    <numFmt numFmtId="166" formatCode="_-* #,##0\ &quot;р.&quot;_-;\-* #,##0\ &quot;р.&quot;_-;_-* &quot;-&quot;\ &quot;р.&quot;_-;_-@_-"/>
    <numFmt numFmtId="167" formatCode="#,##0\ &quot;d.&quot;;[Red]\-#,##0\ &quot;d.&quot;"/>
    <numFmt numFmtId="168" formatCode="#,##0.00\ &quot;d.&quot;;[Red]\-#,##0.00\ &quot;d.&quot;"/>
    <numFmt numFmtId="169" formatCode="#,##0.00\ &quot;đ.&quot;;[Red]\-#,##0.00\ &quot;đ.&quot;"/>
    <numFmt numFmtId="170" formatCode="_-* #,##0\ _đ_._-;\-* #,##0\ _đ_._-;_-* &quot;-&quot;\ _đ_._-;_-@_-"/>
    <numFmt numFmtId="171" formatCode="_-* #,##0.00\ _đ_._-;\-* #,##0.00\ _đ_._-;_-* &quot;-&quot;??\ _đ_._-;_-@_-"/>
    <numFmt numFmtId="172" formatCode="#,##0\ &quot;р.&quot;;[Red]\-#,##0\ &quot;р.&quot;"/>
    <numFmt numFmtId="173" formatCode="_-* #,##0\ _р_._-;\-* #,##0\ _р_._-;_-* &quot;-&quot;\ _р_._-;_-@_-"/>
    <numFmt numFmtId="174" formatCode="_-* #,##0.00\ _р_._-;\-* #,##0.00\ _р_._-;_-* &quot;-&quot;??\ _р_._-;_-@_-"/>
    <numFmt numFmtId="175" formatCode="_-* #,##0.00_р_._-;\-* #,##0.00_р_._-;_-* &quot;-&quot;??_р_._-;_-@_-"/>
    <numFmt numFmtId="176" formatCode="#,##0.0_ ;[Red]\-#,##0.0\ "/>
    <numFmt numFmtId="177" formatCode="#,##0.0_ ;\-#,##0.0\ 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8">
    <xf numFmtId="0" fontId="0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2" fillId="0" borderId="0"/>
    <xf numFmtId="166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5" fillId="0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316">
    <xf numFmtId="0" fontId="0" fillId="0" borderId="0" xfId="0"/>
    <xf numFmtId="0" fontId="7" fillId="0" borderId="0" xfId="0" applyFont="1"/>
    <xf numFmtId="0" fontId="3" fillId="0" borderId="1" xfId="1" applyFont="1" applyBorder="1" applyAlignment="1">
      <alignment horizontal="left" vertical="center" wrapText="1"/>
    </xf>
    <xf numFmtId="0" fontId="12" fillId="0" borderId="0" xfId="3" applyFont="1"/>
    <xf numFmtId="0" fontId="8" fillId="0" borderId="1" xfId="3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8" fillId="0" borderId="0" xfId="3" applyFont="1"/>
    <xf numFmtId="0" fontId="8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9" fillId="0" borderId="0" xfId="3" applyFont="1"/>
    <xf numFmtId="0" fontId="3" fillId="0" borderId="0" xfId="1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0" fontId="13" fillId="0" borderId="0" xfId="1" applyFont="1"/>
    <xf numFmtId="0" fontId="16" fillId="0" borderId="0" xfId="1" applyFont="1" applyAlignment="1">
      <alignment vertical="top"/>
    </xf>
    <xf numFmtId="0" fontId="15" fillId="0" borderId="0" xfId="1" applyFont="1" applyAlignment="1">
      <alignment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5" fillId="0" borderId="4" xfId="1" applyFont="1" applyBorder="1" applyAlignment="1">
      <alignment vertical="center" wrapText="1"/>
    </xf>
    <xf numFmtId="0" fontId="16" fillId="0" borderId="20" xfId="1" applyFont="1" applyBorder="1" applyAlignment="1">
      <alignment horizontal="center" vertical="center" wrapText="1"/>
    </xf>
    <xf numFmtId="0" fontId="15" fillId="0" borderId="0" xfId="1" applyFont="1"/>
    <xf numFmtId="0" fontId="15" fillId="2" borderId="14" xfId="1" applyFont="1" applyFill="1" applyBorder="1" applyAlignment="1">
      <alignment horizontal="center" vertical="top"/>
    </xf>
    <xf numFmtId="2" fontId="3" fillId="0" borderId="18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 vertical="center" wrapText="1"/>
    </xf>
    <xf numFmtId="0" fontId="8" fillId="0" borderId="12" xfId="3" applyFont="1" applyBorder="1"/>
    <xf numFmtId="0" fontId="8" fillId="0" borderId="0" xfId="3" applyFont="1" applyAlignment="1">
      <alignment horizontal="center"/>
    </xf>
    <xf numFmtId="0" fontId="15" fillId="2" borderId="1" xfId="1" applyFont="1" applyFill="1" applyBorder="1" applyAlignment="1">
      <alignment horizontal="center" vertical="center" wrapText="1"/>
    </xf>
    <xf numFmtId="0" fontId="16" fillId="0" borderId="5" xfId="1" applyFont="1" applyBorder="1" applyAlignment="1">
      <alignment vertical="center" wrapText="1"/>
    </xf>
    <xf numFmtId="165" fontId="16" fillId="2" borderId="23" xfId="1" applyNumberFormat="1" applyFont="1" applyFill="1" applyBorder="1" applyAlignment="1">
      <alignment horizontal="center" vertical="center" wrapText="1"/>
    </xf>
    <xf numFmtId="165" fontId="16" fillId="2" borderId="24" xfId="1" applyNumberFormat="1" applyFont="1" applyFill="1" applyBorder="1" applyAlignment="1">
      <alignment horizontal="center" vertical="center" wrapText="1"/>
    </xf>
    <xf numFmtId="165" fontId="16" fillId="2" borderId="33" xfId="1" applyNumberFormat="1" applyFont="1" applyFill="1" applyBorder="1" applyAlignment="1">
      <alignment horizontal="center" vertical="center" wrapText="1"/>
    </xf>
    <xf numFmtId="165" fontId="16" fillId="2" borderId="11" xfId="1" applyNumberFormat="1" applyFont="1" applyFill="1" applyBorder="1" applyAlignment="1">
      <alignment horizontal="center" vertical="center" wrapText="1"/>
    </xf>
    <xf numFmtId="165" fontId="16" fillId="2" borderId="5" xfId="1" applyNumberFormat="1" applyFont="1" applyFill="1" applyBorder="1" applyAlignment="1">
      <alignment horizontal="center" vertical="center" wrapText="1"/>
    </xf>
    <xf numFmtId="165" fontId="16" fillId="2" borderId="19" xfId="1" applyNumberFormat="1" applyFont="1" applyFill="1" applyBorder="1" applyAlignment="1">
      <alignment horizontal="center" vertical="center" wrapText="1"/>
    </xf>
    <xf numFmtId="49" fontId="15" fillId="0" borderId="9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 indent="1"/>
    </xf>
    <xf numFmtId="165" fontId="15" fillId="2" borderId="26" xfId="1" applyNumberFormat="1" applyFont="1" applyFill="1" applyBorder="1" applyAlignment="1">
      <alignment horizontal="center" vertical="center" wrapText="1"/>
    </xf>
    <xf numFmtId="165" fontId="15" fillId="2" borderId="34" xfId="1" applyNumberFormat="1" applyFont="1" applyFill="1" applyBorder="1" applyAlignment="1">
      <alignment horizontal="center" vertical="center" wrapText="1"/>
    </xf>
    <xf numFmtId="165" fontId="15" fillId="2" borderId="35" xfId="1" applyNumberFormat="1" applyFont="1" applyFill="1" applyBorder="1" applyAlignment="1">
      <alignment horizontal="center" vertical="center" wrapText="1"/>
    </xf>
    <xf numFmtId="165" fontId="15" fillId="2" borderId="31" xfId="1" applyNumberFormat="1" applyFont="1" applyFill="1" applyBorder="1" applyAlignment="1">
      <alignment horizontal="center" vertical="center" wrapText="1"/>
    </xf>
    <xf numFmtId="165" fontId="15" fillId="2" borderId="3" xfId="1" applyNumberFormat="1" applyFont="1" applyFill="1" applyBorder="1" applyAlignment="1">
      <alignment horizontal="center" vertical="center" wrapText="1"/>
    </xf>
    <xf numFmtId="165" fontId="15" fillId="2" borderId="4" xfId="1" applyNumberFormat="1" applyFont="1" applyFill="1" applyBorder="1" applyAlignment="1">
      <alignment horizontal="center" vertical="center" wrapText="1"/>
    </xf>
    <xf numFmtId="165" fontId="15" fillId="2" borderId="16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5" fillId="0" borderId="4" xfId="1" applyFont="1" applyBorder="1" applyAlignment="1">
      <alignment horizontal="left" vertical="center" wrapText="1" indent="2"/>
    </xf>
    <xf numFmtId="165" fontId="15" fillId="2" borderId="27" xfId="1" applyNumberFormat="1" applyFont="1" applyFill="1" applyBorder="1" applyAlignment="1">
      <alignment horizontal="center" vertical="center" wrapText="1"/>
    </xf>
    <xf numFmtId="165" fontId="15" fillId="2" borderId="28" xfId="1" applyNumberFormat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vertical="center" wrapText="1"/>
    </xf>
    <xf numFmtId="165" fontId="16" fillId="2" borderId="26" xfId="1" applyNumberFormat="1" applyFont="1" applyFill="1" applyBorder="1" applyAlignment="1">
      <alignment horizontal="center" vertical="center" wrapText="1"/>
    </xf>
    <xf numFmtId="165" fontId="16" fillId="2" borderId="27" xfId="1" applyNumberFormat="1" applyFont="1" applyFill="1" applyBorder="1" applyAlignment="1">
      <alignment horizontal="center" vertical="center" wrapText="1"/>
    </xf>
    <xf numFmtId="165" fontId="16" fillId="2" borderId="28" xfId="1" applyNumberFormat="1" applyFont="1" applyFill="1" applyBorder="1" applyAlignment="1">
      <alignment horizontal="center" vertical="center" wrapText="1"/>
    </xf>
    <xf numFmtId="165" fontId="16" fillId="2" borderId="3" xfId="1" applyNumberFormat="1" applyFont="1" applyFill="1" applyBorder="1" applyAlignment="1">
      <alignment horizontal="center" vertical="center" wrapText="1"/>
    </xf>
    <xf numFmtId="165" fontId="16" fillId="2" borderId="4" xfId="1" applyNumberFormat="1" applyFont="1" applyFill="1" applyBorder="1" applyAlignment="1">
      <alignment horizontal="center" vertical="center" wrapText="1"/>
    </xf>
    <xf numFmtId="165" fontId="16" fillId="2" borderId="16" xfId="1" applyNumberFormat="1" applyFont="1" applyFill="1" applyBorder="1" applyAlignment="1">
      <alignment horizontal="center" vertical="center" wrapText="1"/>
    </xf>
    <xf numFmtId="165" fontId="16" fillId="2" borderId="31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 indent="1"/>
    </xf>
    <xf numFmtId="165" fontId="15" fillId="2" borderId="36" xfId="1" applyNumberFormat="1" applyFont="1" applyFill="1" applyBorder="1" applyAlignment="1">
      <alignment horizontal="center" vertical="center" wrapText="1"/>
    </xf>
    <xf numFmtId="165" fontId="15" fillId="2" borderId="37" xfId="1" applyNumberFormat="1" applyFont="1" applyFill="1" applyBorder="1" applyAlignment="1">
      <alignment horizontal="center" vertical="center" wrapText="1"/>
    </xf>
    <xf numFmtId="165" fontId="15" fillId="2" borderId="26" xfId="1" applyNumberFormat="1" applyFont="1" applyFill="1" applyBorder="1" applyAlignment="1">
      <alignment horizontal="right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0" fontId="16" fillId="0" borderId="9" xfId="1" applyFont="1" applyBorder="1" applyAlignment="1">
      <alignment vertical="center" wrapText="1"/>
    </xf>
    <xf numFmtId="165" fontId="16" fillId="2" borderId="34" xfId="1" applyNumberFormat="1" applyFont="1" applyFill="1" applyBorder="1" applyAlignment="1">
      <alignment horizontal="center" vertical="center" wrapText="1"/>
    </xf>
    <xf numFmtId="165" fontId="16" fillId="2" borderId="35" xfId="1" applyNumberFormat="1" applyFont="1" applyFill="1" applyBorder="1" applyAlignment="1">
      <alignment horizontal="center" vertical="center" wrapText="1"/>
    </xf>
    <xf numFmtId="49" fontId="15" fillId="0" borderId="21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left" vertical="center" wrapText="1" indent="1"/>
    </xf>
    <xf numFmtId="49" fontId="15" fillId="0" borderId="4" xfId="1" applyNumberFormat="1" applyFont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164" fontId="16" fillId="2" borderId="26" xfId="1" applyNumberFormat="1" applyFont="1" applyFill="1" applyBorder="1" applyAlignment="1">
      <alignment horizontal="center" vertical="center" wrapText="1"/>
    </xf>
    <xf numFmtId="164" fontId="16" fillId="2" borderId="27" xfId="1" applyNumberFormat="1" applyFont="1" applyFill="1" applyBorder="1" applyAlignment="1">
      <alignment horizontal="center" vertical="center" wrapText="1"/>
    </xf>
    <xf numFmtId="164" fontId="16" fillId="2" borderId="31" xfId="1" applyNumberFormat="1" applyFont="1" applyFill="1" applyBorder="1" applyAlignment="1">
      <alignment horizontal="center" vertical="center" wrapText="1"/>
    </xf>
    <xf numFmtId="164" fontId="15" fillId="2" borderId="26" xfId="1" applyNumberFormat="1" applyFont="1" applyFill="1" applyBorder="1" applyAlignment="1">
      <alignment horizontal="center" vertical="center" wrapText="1"/>
    </xf>
    <xf numFmtId="164" fontId="15" fillId="2" borderId="27" xfId="1" applyNumberFormat="1" applyFont="1" applyFill="1" applyBorder="1" applyAlignment="1">
      <alignment horizontal="center" vertical="center" wrapText="1"/>
    </xf>
    <xf numFmtId="164" fontId="15" fillId="2" borderId="28" xfId="1" applyNumberFormat="1" applyFont="1" applyFill="1" applyBorder="1" applyAlignment="1">
      <alignment horizontal="center" vertical="center" wrapText="1"/>
    </xf>
    <xf numFmtId="0" fontId="16" fillId="0" borderId="20" xfId="1" applyFont="1" applyBorder="1" applyAlignment="1">
      <alignment vertical="center" wrapText="1"/>
    </xf>
    <xf numFmtId="165" fontId="16" fillId="2" borderId="36" xfId="1" applyNumberFormat="1" applyFont="1" applyFill="1" applyBorder="1" applyAlignment="1">
      <alignment horizontal="center" vertical="center" wrapText="1"/>
    </xf>
    <xf numFmtId="165" fontId="16" fillId="2" borderId="37" xfId="1" applyNumberFormat="1" applyFont="1" applyFill="1" applyBorder="1" applyAlignment="1">
      <alignment horizontal="center" vertical="center" wrapText="1"/>
    </xf>
    <xf numFmtId="165" fontId="15" fillId="2" borderId="32" xfId="1" applyNumberFormat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 indent="2"/>
    </xf>
    <xf numFmtId="0" fontId="16" fillId="0" borderId="20" xfId="1" applyFont="1" applyBorder="1" applyAlignment="1">
      <alignment horizontal="left" vertical="center" wrapText="1" indent="1"/>
    </xf>
    <xf numFmtId="49" fontId="15" fillId="0" borderId="20" xfId="1" applyNumberFormat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left" vertical="center" wrapText="1" indent="2"/>
    </xf>
    <xf numFmtId="165" fontId="15" fillId="2" borderId="38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 indent="3"/>
    </xf>
    <xf numFmtId="49" fontId="16" fillId="0" borderId="9" xfId="1" applyNumberFormat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left" vertical="center" wrapText="1" indent="1"/>
    </xf>
    <xf numFmtId="165" fontId="16" fillId="2" borderId="32" xfId="1" applyNumberFormat="1" applyFont="1" applyFill="1" applyBorder="1" applyAlignment="1">
      <alignment horizontal="center" vertical="center" wrapText="1"/>
    </xf>
    <xf numFmtId="3" fontId="20" fillId="0" borderId="0" xfId="1" applyNumberFormat="1" applyFont="1" applyAlignment="1">
      <alignment vertical="center"/>
    </xf>
    <xf numFmtId="49" fontId="15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 indent="2"/>
    </xf>
    <xf numFmtId="165" fontId="15" fillId="2" borderId="30" xfId="1" applyNumberFormat="1" applyFont="1" applyFill="1" applyBorder="1" applyAlignment="1">
      <alignment horizontal="center" vertical="center" wrapText="1"/>
    </xf>
    <xf numFmtId="165" fontId="15" fillId="2" borderId="39" xfId="1" applyNumberFormat="1" applyFont="1" applyFill="1" applyBorder="1" applyAlignment="1">
      <alignment horizontal="center" vertical="center" wrapText="1"/>
    </xf>
    <xf numFmtId="165" fontId="15" fillId="2" borderId="40" xfId="1" applyNumberFormat="1" applyFont="1" applyFill="1" applyBorder="1" applyAlignment="1">
      <alignment horizontal="center" vertical="center" wrapText="1"/>
    </xf>
    <xf numFmtId="165" fontId="15" fillId="2" borderId="18" xfId="1" applyNumberFormat="1" applyFont="1" applyFill="1" applyBorder="1" applyAlignment="1">
      <alignment horizontal="center" vertical="center" wrapText="1"/>
    </xf>
    <xf numFmtId="165" fontId="15" fillId="2" borderId="6" xfId="1" applyNumberFormat="1" applyFont="1" applyFill="1" applyBorder="1" applyAlignment="1">
      <alignment horizontal="center" vertical="center" wrapText="1"/>
    </xf>
    <xf numFmtId="165" fontId="15" fillId="2" borderId="7" xfId="1" applyNumberFormat="1" applyFont="1" applyFill="1" applyBorder="1" applyAlignment="1">
      <alignment horizontal="center" vertical="center" wrapText="1"/>
    </xf>
    <xf numFmtId="165" fontId="15" fillId="2" borderId="22" xfId="1" applyNumberFormat="1" applyFont="1" applyFill="1" applyBorder="1" applyAlignment="1">
      <alignment horizontal="center" vertical="center" wrapText="1"/>
    </xf>
    <xf numFmtId="4" fontId="16" fillId="2" borderId="26" xfId="1" applyNumberFormat="1" applyFont="1" applyFill="1" applyBorder="1" applyAlignment="1">
      <alignment horizontal="center" vertical="center" wrapText="1"/>
    </xf>
    <xf numFmtId="4" fontId="16" fillId="2" borderId="27" xfId="1" applyNumberFormat="1" applyFont="1" applyFill="1" applyBorder="1" applyAlignment="1">
      <alignment horizontal="center" vertical="center" wrapText="1"/>
    </xf>
    <xf numFmtId="4" fontId="16" fillId="2" borderId="31" xfId="1" applyNumberFormat="1" applyFont="1" applyFill="1" applyBorder="1" applyAlignment="1">
      <alignment horizontal="center" vertical="center" wrapText="1"/>
    </xf>
    <xf numFmtId="4" fontId="15" fillId="2" borderId="26" xfId="1" applyNumberFormat="1" applyFont="1" applyFill="1" applyBorder="1" applyAlignment="1">
      <alignment horizontal="center" vertical="center" wrapText="1"/>
    </xf>
    <xf numFmtId="4" fontId="16" fillId="2" borderId="36" xfId="1" applyNumberFormat="1" applyFont="1" applyFill="1" applyBorder="1" applyAlignment="1">
      <alignment horizontal="center" vertical="center" wrapText="1"/>
    </xf>
    <xf numFmtId="4" fontId="16" fillId="2" borderId="37" xfId="1" applyNumberFormat="1" applyFont="1" applyFill="1" applyBorder="1" applyAlignment="1">
      <alignment horizontal="center" vertical="center" wrapText="1"/>
    </xf>
    <xf numFmtId="4" fontId="16" fillId="2" borderId="28" xfId="1" applyNumberFormat="1" applyFont="1" applyFill="1" applyBorder="1" applyAlignment="1">
      <alignment horizontal="center" vertical="center" wrapText="1"/>
    </xf>
    <xf numFmtId="4" fontId="15" fillId="2" borderId="27" xfId="1" applyNumberFormat="1" applyFont="1" applyFill="1" applyBorder="1" applyAlignment="1">
      <alignment horizontal="center" vertical="center" wrapText="1"/>
    </xf>
    <xf numFmtId="4" fontId="15" fillId="2" borderId="32" xfId="1" applyNumberFormat="1" applyFont="1" applyFill="1" applyBorder="1" applyAlignment="1">
      <alignment horizontal="center" vertical="center" wrapText="1"/>
    </xf>
    <xf numFmtId="4" fontId="15" fillId="2" borderId="34" xfId="1" applyNumberFormat="1" applyFont="1" applyFill="1" applyBorder="1" applyAlignment="1">
      <alignment horizontal="center" vertical="center" wrapText="1"/>
    </xf>
    <xf numFmtId="4" fontId="15" fillId="2" borderId="35" xfId="1" applyNumberFormat="1" applyFont="1" applyFill="1" applyBorder="1" applyAlignment="1">
      <alignment horizontal="center" vertical="center" wrapText="1"/>
    </xf>
    <xf numFmtId="4" fontId="15" fillId="2" borderId="31" xfId="1" applyNumberFormat="1" applyFont="1" applyFill="1" applyBorder="1" applyAlignment="1">
      <alignment horizontal="center" vertical="center" wrapText="1"/>
    </xf>
    <xf numFmtId="4" fontId="15" fillId="2" borderId="28" xfId="1" applyNumberFormat="1" applyFont="1" applyFill="1" applyBorder="1" applyAlignment="1">
      <alignment horizontal="center" vertical="center" wrapText="1"/>
    </xf>
    <xf numFmtId="165" fontId="15" fillId="3" borderId="34" xfId="1" applyNumberFormat="1" applyFont="1" applyFill="1" applyBorder="1" applyAlignment="1">
      <alignment horizontal="center" vertical="center" wrapText="1"/>
    </xf>
    <xf numFmtId="165" fontId="15" fillId="3" borderId="35" xfId="1" applyNumberFormat="1" applyFont="1" applyFill="1" applyBorder="1" applyAlignment="1">
      <alignment horizontal="center" vertical="center" wrapText="1"/>
    </xf>
    <xf numFmtId="165" fontId="15" fillId="3" borderId="26" xfId="1" applyNumberFormat="1" applyFont="1" applyFill="1" applyBorder="1" applyAlignment="1">
      <alignment horizontal="center" vertical="center" wrapText="1"/>
    </xf>
    <xf numFmtId="165" fontId="15" fillId="3" borderId="27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25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7" xfId="1" applyFont="1" applyBorder="1" applyAlignment="1">
      <alignment vertical="center" wrapText="1"/>
    </xf>
    <xf numFmtId="0" fontId="15" fillId="0" borderId="12" xfId="1" applyFont="1" applyBorder="1" applyAlignment="1">
      <alignment horizontal="center" vertical="center" wrapText="1"/>
    </xf>
    <xf numFmtId="164" fontId="15" fillId="0" borderId="26" xfId="1" applyNumberFormat="1" applyFont="1" applyBorder="1" applyAlignment="1">
      <alignment horizontal="center" vertical="center" wrapText="1"/>
    </xf>
    <xf numFmtId="164" fontId="15" fillId="0" borderId="30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64" fontId="15" fillId="0" borderId="5" xfId="1" applyNumberFormat="1" applyFont="1" applyBorder="1" applyAlignment="1">
      <alignment horizontal="center" vertical="center"/>
    </xf>
    <xf numFmtId="164" fontId="15" fillId="0" borderId="4" xfId="1" applyNumberFormat="1" applyFont="1" applyBorder="1" applyAlignment="1">
      <alignment horizontal="center" vertical="center"/>
    </xf>
    <xf numFmtId="0" fontId="15" fillId="0" borderId="21" xfId="1" applyFont="1" applyBorder="1"/>
    <xf numFmtId="164" fontId="16" fillId="0" borderId="1" xfId="1" applyNumberFormat="1" applyFont="1" applyBorder="1" applyAlignment="1">
      <alignment horizontal="center" vertical="center"/>
    </xf>
    <xf numFmtId="0" fontId="7" fillId="0" borderId="21" xfId="0" applyFont="1" applyBorder="1"/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top" wrapText="1"/>
    </xf>
    <xf numFmtId="0" fontId="22" fillId="0" borderId="5" xfId="4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top" wrapText="1"/>
    </xf>
    <xf numFmtId="0" fontId="22" fillId="0" borderId="4" xfId="4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8" xfId="4" applyFont="1" applyBorder="1" applyAlignment="1">
      <alignment horizontal="center" vertical="center" wrapText="1"/>
    </xf>
    <xf numFmtId="1" fontId="22" fillId="0" borderId="8" xfId="0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176" fontId="16" fillId="0" borderId="1" xfId="1" applyNumberFormat="1" applyFont="1" applyBorder="1" applyAlignment="1">
      <alignment horizontal="center" vertical="center"/>
    </xf>
    <xf numFmtId="176" fontId="16" fillId="0" borderId="2" xfId="1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176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6" fontId="24" fillId="0" borderId="4" xfId="0" applyNumberFormat="1" applyFont="1" applyBorder="1" applyAlignment="1">
      <alignment horizontal="center" vertical="center"/>
    </xf>
    <xf numFmtId="176" fontId="15" fillId="0" borderId="0" xfId="0" applyNumberFormat="1" applyFont="1"/>
    <xf numFmtId="176" fontId="15" fillId="0" borderId="4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7" fontId="15" fillId="0" borderId="0" xfId="1" applyNumberFormat="1" applyFont="1" applyBorder="1" applyAlignment="1">
      <alignment horizontal="center" vertical="center" wrapText="1"/>
    </xf>
    <xf numFmtId="176" fontId="7" fillId="0" borderId="0" xfId="0" applyNumberFormat="1" applyFont="1" applyBorder="1"/>
    <xf numFmtId="176" fontId="7" fillId="0" borderId="0" xfId="0" applyNumberFormat="1" applyFont="1"/>
    <xf numFmtId="0" fontId="15" fillId="0" borderId="4" xfId="0" applyFont="1" applyBorder="1" applyAlignment="1">
      <alignment horizontal="left" vertical="center" wrapText="1"/>
    </xf>
    <xf numFmtId="164" fontId="15" fillId="0" borderId="0" xfId="0" applyNumberFormat="1" applyFont="1"/>
    <xf numFmtId="0" fontId="15" fillId="0" borderId="10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49" fontId="16" fillId="0" borderId="5" xfId="1" applyNumberFormat="1" applyFont="1" applyBorder="1" applyAlignment="1">
      <alignment horizontal="center" vertical="center" wrapText="1"/>
    </xf>
    <xf numFmtId="49" fontId="15" fillId="0" borderId="42" xfId="1" applyNumberFormat="1" applyFont="1" applyBorder="1" applyAlignment="1">
      <alignment horizontal="center" vertical="center" wrapText="1"/>
    </xf>
    <xf numFmtId="49" fontId="16" fillId="0" borderId="20" xfId="1" applyNumberFormat="1" applyFont="1" applyBorder="1" applyAlignment="1">
      <alignment horizontal="center" vertical="center" wrapText="1"/>
    </xf>
    <xf numFmtId="0" fontId="15" fillId="0" borderId="5" xfId="1" applyFont="1" applyBorder="1" applyAlignment="1">
      <alignment vertical="center" wrapText="1"/>
    </xf>
    <xf numFmtId="176" fontId="15" fillId="0" borderId="5" xfId="1" applyNumberFormat="1" applyFont="1" applyBorder="1" applyAlignment="1">
      <alignment vertical="center" wrapText="1"/>
    </xf>
    <xf numFmtId="0" fontId="15" fillId="0" borderId="20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center" vertical="center" wrapText="1"/>
    </xf>
    <xf numFmtId="164" fontId="16" fillId="0" borderId="17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left" vertical="center" wrapText="1"/>
    </xf>
    <xf numFmtId="164" fontId="16" fillId="0" borderId="8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164" fontId="15" fillId="0" borderId="7" xfId="1" applyNumberFormat="1" applyFont="1" applyBorder="1" applyAlignment="1">
      <alignment horizontal="center" vertical="center"/>
    </xf>
    <xf numFmtId="176" fontId="15" fillId="0" borderId="20" xfId="0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left" vertical="center" wrapText="1"/>
    </xf>
    <xf numFmtId="49" fontId="15" fillId="0" borderId="5" xfId="1" applyNumberFormat="1" applyFont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/>
    </xf>
    <xf numFmtId="0" fontId="15" fillId="0" borderId="41" xfId="1" applyFont="1" applyBorder="1" applyAlignment="1">
      <alignment horizontal="center" vertical="center" wrapText="1"/>
    </xf>
    <xf numFmtId="0" fontId="23" fillId="0" borderId="2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15" fillId="0" borderId="10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 shrinkToFit="1"/>
    </xf>
    <xf numFmtId="0" fontId="15" fillId="0" borderId="9" xfId="1" applyFont="1" applyBorder="1" applyAlignment="1">
      <alignment vertical="center" wrapText="1"/>
    </xf>
    <xf numFmtId="176" fontId="15" fillId="0" borderId="9" xfId="1" applyNumberFormat="1" applyFont="1" applyBorder="1" applyAlignment="1">
      <alignment vertical="center" wrapText="1"/>
    </xf>
    <xf numFmtId="0" fontId="15" fillId="0" borderId="20" xfId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14" fontId="15" fillId="0" borderId="25" xfId="1" applyNumberFormat="1" applyFont="1" applyBorder="1" applyAlignment="1">
      <alignment horizontal="center" vertical="center" wrapText="1"/>
    </xf>
    <xf numFmtId="1" fontId="15" fillId="0" borderId="25" xfId="1" applyNumberFormat="1" applyFont="1" applyBorder="1" applyAlignment="1">
      <alignment horizontal="center" vertical="center" wrapText="1"/>
    </xf>
    <xf numFmtId="164" fontId="15" fillId="0" borderId="25" xfId="1" applyNumberFormat="1" applyFont="1" applyBorder="1" applyAlignment="1">
      <alignment horizontal="center" vertical="center" wrapText="1"/>
    </xf>
    <xf numFmtId="164" fontId="7" fillId="0" borderId="0" xfId="0" applyNumberFormat="1" applyFont="1" applyBorder="1"/>
    <xf numFmtId="176" fontId="16" fillId="0" borderId="1" xfId="1" applyNumberFormat="1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3" borderId="21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15" fillId="3" borderId="3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top"/>
    </xf>
    <xf numFmtId="0" fontId="15" fillId="4" borderId="13" xfId="1" applyFont="1" applyFill="1" applyBorder="1" applyAlignment="1">
      <alignment horizontal="center" vertical="top"/>
    </xf>
    <xf numFmtId="0" fontId="15" fillId="4" borderId="14" xfId="1" applyFont="1" applyFill="1" applyBorder="1" applyAlignment="1">
      <alignment horizontal="center" vertical="top"/>
    </xf>
    <xf numFmtId="0" fontId="15" fillId="5" borderId="2" xfId="1" applyFont="1" applyFill="1" applyBorder="1" applyAlignment="1">
      <alignment horizontal="center" vertical="top"/>
    </xf>
    <xf numFmtId="0" fontId="15" fillId="5" borderId="13" xfId="1" applyFont="1" applyFill="1" applyBorder="1" applyAlignment="1">
      <alignment horizontal="center" vertical="top"/>
    </xf>
    <xf numFmtId="0" fontId="15" fillId="5" borderId="14" xfId="1" applyFont="1" applyFill="1" applyBorder="1" applyAlignment="1">
      <alignment horizontal="center" vertical="top"/>
    </xf>
    <xf numFmtId="177" fontId="15" fillId="0" borderId="41" xfId="0" applyNumberFormat="1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7" fontId="15" fillId="0" borderId="20" xfId="0" applyNumberFormat="1" applyFont="1" applyBorder="1" applyAlignment="1">
      <alignment horizontal="center" vertical="center"/>
    </xf>
    <xf numFmtId="176" fontId="15" fillId="0" borderId="41" xfId="1" applyNumberFormat="1" applyFont="1" applyBorder="1" applyAlignment="1">
      <alignment horizontal="center" vertical="center" wrapText="1"/>
    </xf>
    <xf numFmtId="176" fontId="15" fillId="0" borderId="9" xfId="1" applyNumberFormat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5" fillId="0" borderId="20" xfId="1" applyFont="1" applyBorder="1" applyAlignment="1">
      <alignment horizontal="center" vertical="center" wrapText="1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20" xfId="1" applyNumberFormat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20" xfId="1" applyFont="1" applyBorder="1" applyAlignment="1">
      <alignment horizontal="left" vertical="center" wrapText="1"/>
    </xf>
    <xf numFmtId="176" fontId="15" fillId="0" borderId="10" xfId="0" applyNumberFormat="1" applyFont="1" applyBorder="1" applyAlignment="1">
      <alignment horizontal="center" vertical="center"/>
    </xf>
    <xf numFmtId="176" fontId="15" fillId="0" borderId="2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4" fontId="15" fillId="0" borderId="43" xfId="1" applyNumberFormat="1" applyFont="1" applyBorder="1" applyAlignment="1">
      <alignment horizontal="center" vertical="center" wrapText="1"/>
    </xf>
    <xf numFmtId="164" fontId="15" fillId="0" borderId="21" xfId="1" applyNumberFormat="1" applyFont="1" applyBorder="1" applyAlignment="1">
      <alignment horizontal="center" vertical="center" wrapText="1"/>
    </xf>
    <xf numFmtId="164" fontId="15" fillId="0" borderId="17" xfId="1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/>
    </xf>
    <xf numFmtId="0" fontId="3" fillId="0" borderId="43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14" xfId="0" applyFont="1" applyFill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</cellXfs>
  <cellStyles count="38">
    <cellStyle name="AFE" xfId="6"/>
    <cellStyle name="Alilciue [0]_AAA" xfId="7"/>
    <cellStyle name="Alilciue_AAA" xfId="8"/>
    <cellStyle name="Äĺíĺćíűé_AN" xfId="9"/>
    <cellStyle name="Alilciue_IKGPR" xfId="10"/>
    <cellStyle name="Äĺíĺćíűé_KOTELPR" xfId="11"/>
    <cellStyle name="Alilciue_RAZRAD" xfId="12"/>
    <cellStyle name="Äĺíĺćíűé_REG" xfId="13"/>
    <cellStyle name="Iau?iue_AAA" xfId="14"/>
    <cellStyle name="Îáű÷íűé_1 číä óä10" xfId="15"/>
    <cellStyle name="Nun??c [0]_AAA" xfId="16"/>
    <cellStyle name="Nun??c_AAA" xfId="17"/>
    <cellStyle name="Ňűń˙÷č [0]_1 číä óä10" xfId="18"/>
    <cellStyle name="Ňűń˙÷č_1 číä óä10" xfId="19"/>
    <cellStyle name="Ôčíŕíńîâűé [0]_ATPCD30" xfId="20"/>
    <cellStyle name="Ôčíŕíńîâűé_ATPCD30" xfId="21"/>
    <cellStyle name="Денежный [0Э_11DXATP" xfId="22"/>
    <cellStyle name="Обычный" xfId="0" builtinId="0"/>
    <cellStyle name="Обычный 2" xfId="5"/>
    <cellStyle name="Обычный 2 2" xfId="37"/>
    <cellStyle name="Обычный 2_ООО Тепловая компания (печора)" xfId="1"/>
    <cellStyle name="Обычный 3" xfId="23"/>
    <cellStyle name="Обычный 4" xfId="24"/>
    <cellStyle name="Обычный 5" xfId="2"/>
    <cellStyle name="Обычный 5 2" xfId="25"/>
    <cellStyle name="Обычный 5 3" xfId="26"/>
    <cellStyle name="Обычный 6" xfId="27"/>
    <cellStyle name="Обычный 7" xfId="28"/>
    <cellStyle name="Обычный_PP_PitWater" xfId="3"/>
    <cellStyle name="Процентный 2" xfId="29"/>
    <cellStyle name="Процентный 3" xfId="30"/>
    <cellStyle name="Процентный 4" xfId="31"/>
    <cellStyle name="Процентный 5" xfId="32"/>
    <cellStyle name="Процентный 6" xfId="33"/>
    <cellStyle name="Стиль 1" xfId="4"/>
    <cellStyle name="Тысячи [0]_1 инд уд10" xfId="34"/>
    <cellStyle name="Тысячи_1 инд уд10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19%20&#1075;&#1086;&#1076;/&#1042;&#1057;%20&#1041;&#1040;&#1069;&#1057;/&#1058;&#1040;&#1056;&#1048;&#1060;&#1067;/&#1054;&#1054;&#1054;%20&#1042;&#1086;&#1076;&#1086;&#1082;&#1072;&#1085;&#1072;&#1083;%20&#1053;&#1080;&#1078;&#1085;&#1080;&#1081;%20&#1054;&#1076;&#1077;&#1089;/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25"/>
  <sheetViews>
    <sheetView zoomScale="85" zoomScaleNormal="85" workbookViewId="0">
      <selection activeCell="B24" sqref="B24"/>
    </sheetView>
  </sheetViews>
  <sheetFormatPr defaultColWidth="9.140625" defaultRowHeight="15.75" x14ac:dyDescent="0.25"/>
  <cols>
    <col min="1" max="1" width="51.28515625" style="6" customWidth="1"/>
    <col min="2" max="2" width="64.42578125" style="6" customWidth="1"/>
    <col min="3" max="3" width="7" style="6" customWidth="1"/>
    <col min="4" max="4" width="6.7109375" style="6" customWidth="1"/>
    <col min="5" max="16384" width="9.140625" style="6"/>
  </cols>
  <sheetData>
    <row r="1" spans="1:2" s="3" customFormat="1" ht="18.75" x14ac:dyDescent="0.3">
      <c r="A1" s="228" t="s">
        <v>51</v>
      </c>
      <c r="B1" s="228"/>
    </row>
    <row r="2" spans="1:2" s="3" customFormat="1" ht="18" customHeight="1" x14ac:dyDescent="0.3">
      <c r="A2" s="229" t="s">
        <v>130</v>
      </c>
      <c r="B2" s="229"/>
    </row>
    <row r="3" spans="1:2" s="3" customFormat="1" ht="18.75" x14ac:dyDescent="0.3">
      <c r="A3" s="230"/>
      <c r="B3" s="231"/>
    </row>
    <row r="4" spans="1:2" s="3" customFormat="1" ht="18.75" x14ac:dyDescent="0.3">
      <c r="A4" s="232" t="s">
        <v>25</v>
      </c>
      <c r="B4" s="232"/>
    </row>
    <row r="5" spans="1:2" ht="31.5" x14ac:dyDescent="0.25">
      <c r="A5" s="4" t="s">
        <v>26</v>
      </c>
      <c r="B5" s="12" t="s">
        <v>32</v>
      </c>
    </row>
    <row r="6" spans="1:2" ht="26.25" customHeight="1" x14ac:dyDescent="0.25">
      <c r="A6" s="4" t="s">
        <v>27</v>
      </c>
      <c r="B6" s="12" t="s">
        <v>33</v>
      </c>
    </row>
    <row r="7" spans="1:2" ht="31.5" x14ac:dyDescent="0.25">
      <c r="A7" s="4" t="s">
        <v>28</v>
      </c>
      <c r="B7" s="2" t="s">
        <v>29</v>
      </c>
    </row>
    <row r="8" spans="1:2" ht="27.75" customHeight="1" x14ac:dyDescent="0.25">
      <c r="A8" s="4" t="s">
        <v>30</v>
      </c>
      <c r="B8" s="5" t="s">
        <v>31</v>
      </c>
    </row>
    <row r="9" spans="1:2" s="9" customFormat="1" x14ac:dyDescent="0.25">
      <c r="A9" s="7"/>
      <c r="B9" s="8"/>
    </row>
    <row r="11" spans="1:2" x14ac:dyDescent="0.25">
      <c r="A11" s="34" t="s">
        <v>108</v>
      </c>
      <c r="B11" s="34"/>
    </row>
    <row r="12" spans="1:2" x14ac:dyDescent="0.25">
      <c r="A12" s="35" t="s">
        <v>109</v>
      </c>
      <c r="B12" s="35" t="s">
        <v>102</v>
      </c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6"/>
      <c r="B25" s="6"/>
      <c r="C25" s="6"/>
    </row>
  </sheetData>
  <mergeCells count="4">
    <mergeCell ref="A1:B1"/>
    <mergeCell ref="A2:B2"/>
    <mergeCell ref="A3:B3"/>
    <mergeCell ref="A4:B4"/>
  </mergeCells>
  <pageMargins left="1.1811023622047245" right="0.39370078740157483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Y35"/>
  <sheetViews>
    <sheetView zoomScaleNormal="100" workbookViewId="0">
      <selection activeCell="M34" sqref="M34:N34"/>
    </sheetView>
  </sheetViews>
  <sheetFormatPr defaultColWidth="9.140625" defaultRowHeight="12.75" x14ac:dyDescent="0.2"/>
  <cols>
    <col min="1" max="1" width="6.7109375" style="26" customWidth="1"/>
    <col min="2" max="2" width="41" style="26" customWidth="1"/>
    <col min="3" max="3" width="10.7109375" style="26" customWidth="1"/>
    <col min="4" max="8" width="11.7109375" style="26" hidden="1" customWidth="1"/>
    <col min="9" max="10" width="10.7109375" style="26" hidden="1" customWidth="1"/>
    <col min="11" max="11" width="11.7109375" style="26" hidden="1" customWidth="1"/>
    <col min="12" max="15" width="11.7109375" style="26" customWidth="1"/>
    <col min="16" max="16" width="11.7109375" style="26" hidden="1" customWidth="1"/>
    <col min="17" max="17" width="12.140625" style="26" hidden="1" customWidth="1"/>
    <col min="18" max="19" width="9.140625" style="26"/>
    <col min="20" max="20" width="22.5703125" style="26" bestFit="1" customWidth="1"/>
    <col min="21" max="16384" width="9.140625" style="26"/>
  </cols>
  <sheetData>
    <row r="1" spans="1:24" s="16" customFormat="1" ht="19.5" customHeight="1" x14ac:dyDescent="0.3">
      <c r="A1" s="233" t="s">
        <v>52</v>
      </c>
      <c r="B1" s="233"/>
      <c r="C1" s="233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24" ht="19.5" customHeight="1" x14ac:dyDescent="0.2">
      <c r="A2" s="244" t="s">
        <v>53</v>
      </c>
      <c r="B2" s="244" t="s">
        <v>54</v>
      </c>
      <c r="C2" s="244" t="s">
        <v>12</v>
      </c>
      <c r="D2" s="235" t="s">
        <v>20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138"/>
    </row>
    <row r="3" spans="1:24" s="17" customFormat="1" ht="15" customHeight="1" x14ac:dyDescent="0.2">
      <c r="A3" s="245"/>
      <c r="B3" s="245"/>
      <c r="C3" s="245"/>
      <c r="D3" s="238" t="s">
        <v>19</v>
      </c>
      <c r="E3" s="239"/>
      <c r="F3" s="239"/>
      <c r="G3" s="240"/>
      <c r="H3" s="249" t="s">
        <v>34</v>
      </c>
      <c r="I3" s="250"/>
      <c r="J3" s="250"/>
      <c r="K3" s="251"/>
      <c r="L3" s="252" t="s">
        <v>35</v>
      </c>
      <c r="M3" s="253"/>
      <c r="N3" s="253"/>
      <c r="O3" s="254"/>
      <c r="P3" s="32" t="s">
        <v>36</v>
      </c>
      <c r="Q3" s="27" t="s">
        <v>37</v>
      </c>
    </row>
    <row r="4" spans="1:24" s="17" customFormat="1" ht="15" customHeight="1" x14ac:dyDescent="0.2">
      <c r="A4" s="245"/>
      <c r="B4" s="245"/>
      <c r="C4" s="245"/>
      <c r="D4" s="247" t="s">
        <v>55</v>
      </c>
      <c r="E4" s="241" t="s">
        <v>56</v>
      </c>
      <c r="F4" s="242"/>
      <c r="G4" s="243"/>
      <c r="H4" s="247" t="s">
        <v>55</v>
      </c>
      <c r="I4" s="241" t="s">
        <v>56</v>
      </c>
      <c r="J4" s="242"/>
      <c r="K4" s="243"/>
      <c r="L4" s="247" t="s">
        <v>55</v>
      </c>
      <c r="M4" s="241" t="s">
        <v>56</v>
      </c>
      <c r="N4" s="242"/>
      <c r="O4" s="243"/>
      <c r="P4" s="247" t="s">
        <v>55</v>
      </c>
      <c r="Q4" s="247" t="s">
        <v>55</v>
      </c>
    </row>
    <row r="5" spans="1:24" s="18" customFormat="1" x14ac:dyDescent="0.2">
      <c r="A5" s="246"/>
      <c r="B5" s="246"/>
      <c r="C5" s="246"/>
      <c r="D5" s="248"/>
      <c r="E5" s="36" t="s">
        <v>94</v>
      </c>
      <c r="F5" s="36" t="s">
        <v>95</v>
      </c>
      <c r="G5" s="36" t="s">
        <v>96</v>
      </c>
      <c r="H5" s="248"/>
      <c r="I5" s="36" t="s">
        <v>94</v>
      </c>
      <c r="J5" s="36" t="s">
        <v>95</v>
      </c>
      <c r="K5" s="36" t="s">
        <v>96</v>
      </c>
      <c r="L5" s="248"/>
      <c r="M5" s="36" t="s">
        <v>94</v>
      </c>
      <c r="N5" s="36" t="s">
        <v>95</v>
      </c>
      <c r="O5" s="36" t="s">
        <v>96</v>
      </c>
      <c r="P5" s="248"/>
      <c r="Q5" s="248"/>
    </row>
    <row r="6" spans="1:24" s="18" customFormat="1" x14ac:dyDescent="0.2">
      <c r="A6" s="189">
        <v>1</v>
      </c>
      <c r="B6" s="189">
        <v>2</v>
      </c>
      <c r="C6" s="189">
        <f>B6+1</f>
        <v>3</v>
      </c>
      <c r="D6" s="189">
        <f t="shared" ref="D6:Q6" si="0">C6+1</f>
        <v>4</v>
      </c>
      <c r="E6" s="189">
        <f t="shared" si="0"/>
        <v>5</v>
      </c>
      <c r="F6" s="189">
        <f t="shared" si="0"/>
        <v>6</v>
      </c>
      <c r="G6" s="189">
        <f t="shared" si="0"/>
        <v>7</v>
      </c>
      <c r="H6" s="189">
        <f t="shared" si="0"/>
        <v>8</v>
      </c>
      <c r="I6" s="189">
        <f t="shared" ref="I6" si="1">H6+1</f>
        <v>9</v>
      </c>
      <c r="J6" s="189">
        <f t="shared" ref="J6" si="2">I6+1</f>
        <v>10</v>
      </c>
      <c r="K6" s="189">
        <f t="shared" ref="K6:L6" si="3">J6+1</f>
        <v>11</v>
      </c>
      <c r="L6" s="214">
        <f t="shared" si="3"/>
        <v>12</v>
      </c>
      <c r="M6" s="214">
        <f t="shared" ref="M6" si="4">L6+1</f>
        <v>13</v>
      </c>
      <c r="N6" s="214">
        <f t="shared" ref="N6" si="5">M6+1</f>
        <v>14</v>
      </c>
      <c r="O6" s="214">
        <f t="shared" ref="O6:P6" si="6">N6+1</f>
        <v>15</v>
      </c>
      <c r="P6" s="214">
        <f t="shared" si="6"/>
        <v>16</v>
      </c>
      <c r="Q6" s="189">
        <f t="shared" si="0"/>
        <v>17</v>
      </c>
    </row>
    <row r="7" spans="1:24" s="18" customFormat="1" x14ac:dyDescent="0.2">
      <c r="A7" s="194" t="s">
        <v>1</v>
      </c>
      <c r="B7" s="37" t="s">
        <v>57</v>
      </c>
      <c r="C7" s="19" t="s">
        <v>5</v>
      </c>
      <c r="D7" s="38">
        <f t="shared" ref="D7:Q7" si="7">D8+D9</f>
        <v>1837400</v>
      </c>
      <c r="E7" s="38">
        <f>E8</f>
        <v>835049</v>
      </c>
      <c r="F7" s="39">
        <f>F8</f>
        <v>813248</v>
      </c>
      <c r="G7" s="40">
        <f>G8</f>
        <v>1648297</v>
      </c>
      <c r="H7" s="41">
        <f t="shared" si="7"/>
        <v>1837400</v>
      </c>
      <c r="I7" s="38">
        <f>I8</f>
        <v>780593</v>
      </c>
      <c r="J7" s="39">
        <f>J8</f>
        <v>809463</v>
      </c>
      <c r="K7" s="40">
        <f>K8</f>
        <v>1590056</v>
      </c>
      <c r="L7" s="42">
        <f t="shared" si="7"/>
        <v>1837400</v>
      </c>
      <c r="M7" s="38">
        <f>M8</f>
        <v>758001</v>
      </c>
      <c r="N7" s="39">
        <f>N8</f>
        <v>695923</v>
      </c>
      <c r="O7" s="40">
        <f>O8</f>
        <v>1453924</v>
      </c>
      <c r="P7" s="43">
        <f t="shared" si="7"/>
        <v>1651000</v>
      </c>
      <c r="Q7" s="42">
        <f t="shared" si="7"/>
        <v>1651000</v>
      </c>
    </row>
    <row r="8" spans="1:24" s="18" customFormat="1" x14ac:dyDescent="0.2">
      <c r="A8" s="44" t="s">
        <v>15</v>
      </c>
      <c r="B8" s="45" t="s">
        <v>58</v>
      </c>
      <c r="C8" s="190" t="s">
        <v>5</v>
      </c>
      <c r="D8" s="46">
        <v>1837400</v>
      </c>
      <c r="E8" s="47">
        <v>835049</v>
      </c>
      <c r="F8" s="48">
        <f>1648297-E8</f>
        <v>813248</v>
      </c>
      <c r="G8" s="49">
        <f>E8+F8</f>
        <v>1648297</v>
      </c>
      <c r="H8" s="50">
        <f>D8</f>
        <v>1837400</v>
      </c>
      <c r="I8" s="120">
        <v>780593</v>
      </c>
      <c r="J8" s="121">
        <v>809463</v>
      </c>
      <c r="K8" s="49">
        <f>I8+J8</f>
        <v>1590056</v>
      </c>
      <c r="L8" s="51">
        <f>D8</f>
        <v>1837400</v>
      </c>
      <c r="M8" s="120">
        <v>758001</v>
      </c>
      <c r="N8" s="121">
        <v>695923</v>
      </c>
      <c r="O8" s="49">
        <f>M8+N8</f>
        <v>1453924</v>
      </c>
      <c r="P8" s="52">
        <v>1651000</v>
      </c>
      <c r="Q8" s="51">
        <v>1651000</v>
      </c>
      <c r="T8" s="53"/>
      <c r="U8" s="53"/>
      <c r="V8" s="53"/>
      <c r="W8" s="53"/>
      <c r="X8" s="53"/>
    </row>
    <row r="9" spans="1:24" s="18" customFormat="1" x14ac:dyDescent="0.2">
      <c r="A9" s="76" t="s">
        <v>16</v>
      </c>
      <c r="B9" s="54" t="s">
        <v>59</v>
      </c>
      <c r="C9" s="20" t="s">
        <v>5</v>
      </c>
      <c r="D9" s="46"/>
      <c r="E9" s="46"/>
      <c r="F9" s="55"/>
      <c r="G9" s="56"/>
      <c r="H9" s="50"/>
      <c r="I9" s="46"/>
      <c r="J9" s="55"/>
      <c r="K9" s="56"/>
      <c r="L9" s="51"/>
      <c r="M9" s="46"/>
      <c r="N9" s="55"/>
      <c r="O9" s="56"/>
      <c r="P9" s="52"/>
      <c r="Q9" s="51"/>
    </row>
    <row r="10" spans="1:24" s="18" customFormat="1" ht="35.25" customHeight="1" x14ac:dyDescent="0.2">
      <c r="A10" s="77" t="s">
        <v>2</v>
      </c>
      <c r="B10" s="57" t="s">
        <v>60</v>
      </c>
      <c r="C10" s="20" t="s">
        <v>5</v>
      </c>
      <c r="D10" s="58"/>
      <c r="E10" s="58"/>
      <c r="F10" s="59"/>
      <c r="G10" s="60"/>
      <c r="H10" s="61"/>
      <c r="I10" s="58"/>
      <c r="J10" s="59"/>
      <c r="K10" s="60"/>
      <c r="L10" s="62"/>
      <c r="M10" s="58"/>
      <c r="N10" s="59"/>
      <c r="O10" s="60"/>
      <c r="P10" s="63"/>
      <c r="Q10" s="62"/>
    </row>
    <row r="11" spans="1:24" s="18" customFormat="1" ht="18.75" customHeight="1" x14ac:dyDescent="0.2">
      <c r="A11" s="76" t="s">
        <v>0</v>
      </c>
      <c r="B11" s="24" t="s">
        <v>61</v>
      </c>
      <c r="C11" s="20" t="s">
        <v>5</v>
      </c>
      <c r="D11" s="46">
        <v>650000</v>
      </c>
      <c r="E11" s="46">
        <f>221721+2699</f>
        <v>224420</v>
      </c>
      <c r="F11" s="55">
        <f>(523144+3744)-E11</f>
        <v>302468</v>
      </c>
      <c r="G11" s="56">
        <f>E11+F11</f>
        <v>526888</v>
      </c>
      <c r="H11" s="50">
        <f>D11</f>
        <v>650000</v>
      </c>
      <c r="I11" s="122">
        <v>225257</v>
      </c>
      <c r="J11" s="123">
        <v>295700</v>
      </c>
      <c r="K11" s="56">
        <f>I11+J11</f>
        <v>520957</v>
      </c>
      <c r="L11" s="51">
        <f>D11</f>
        <v>650000</v>
      </c>
      <c r="M11" s="122">
        <v>191828</v>
      </c>
      <c r="N11" s="123">
        <v>211888</v>
      </c>
      <c r="O11" s="56">
        <f>M11+N11</f>
        <v>403716</v>
      </c>
      <c r="P11" s="52">
        <v>521000</v>
      </c>
      <c r="Q11" s="51">
        <v>521000</v>
      </c>
    </row>
    <row r="12" spans="1:24" s="18" customFormat="1" x14ac:dyDescent="0.2">
      <c r="A12" s="76" t="s">
        <v>3</v>
      </c>
      <c r="B12" s="24" t="s">
        <v>62</v>
      </c>
      <c r="C12" s="20" t="s">
        <v>5</v>
      </c>
      <c r="D12" s="46">
        <f t="shared" ref="D12:H12" si="8">D7+D10-D11</f>
        <v>1187400</v>
      </c>
      <c r="E12" s="58">
        <f t="shared" si="8"/>
        <v>610629</v>
      </c>
      <c r="F12" s="59">
        <f t="shared" si="8"/>
        <v>510780</v>
      </c>
      <c r="G12" s="64">
        <f t="shared" si="8"/>
        <v>1121409</v>
      </c>
      <c r="H12" s="50">
        <f t="shared" si="8"/>
        <v>1187400</v>
      </c>
      <c r="I12" s="58">
        <f t="shared" ref="I12:Q12" si="9">I7+I10-I11</f>
        <v>555336</v>
      </c>
      <c r="J12" s="59">
        <f t="shared" si="9"/>
        <v>513763</v>
      </c>
      <c r="K12" s="64">
        <f t="shared" si="9"/>
        <v>1069099</v>
      </c>
      <c r="L12" s="51">
        <f t="shared" si="9"/>
        <v>1187400</v>
      </c>
      <c r="M12" s="58">
        <f t="shared" ref="M12:O12" si="10">M7+M10-M11</f>
        <v>566173</v>
      </c>
      <c r="N12" s="59">
        <f t="shared" si="10"/>
        <v>484035</v>
      </c>
      <c r="O12" s="64">
        <f t="shared" si="10"/>
        <v>1050208</v>
      </c>
      <c r="P12" s="52">
        <f t="shared" ref="P12" si="11">P7+P10-P11</f>
        <v>1130000</v>
      </c>
      <c r="Q12" s="51">
        <f t="shared" si="9"/>
        <v>1130000</v>
      </c>
    </row>
    <row r="13" spans="1:24" s="18" customFormat="1" x14ac:dyDescent="0.2">
      <c r="A13" s="76" t="s">
        <v>4</v>
      </c>
      <c r="B13" s="24" t="s">
        <v>63</v>
      </c>
      <c r="C13" s="20" t="s">
        <v>5</v>
      </c>
      <c r="D13" s="46">
        <f t="shared" ref="D13:H13" si="12">D14+D15</f>
        <v>0</v>
      </c>
      <c r="E13" s="46">
        <f t="shared" si="12"/>
        <v>0</v>
      </c>
      <c r="F13" s="55">
        <f t="shared" si="12"/>
        <v>0</v>
      </c>
      <c r="G13" s="56">
        <f t="shared" si="12"/>
        <v>0</v>
      </c>
      <c r="H13" s="50">
        <f t="shared" si="12"/>
        <v>0</v>
      </c>
      <c r="I13" s="46">
        <f t="shared" ref="I13:K13" si="13">I14+I15</f>
        <v>0</v>
      </c>
      <c r="J13" s="55">
        <f t="shared" si="13"/>
        <v>0</v>
      </c>
      <c r="K13" s="56">
        <f t="shared" si="13"/>
        <v>0</v>
      </c>
      <c r="L13" s="51">
        <v>0</v>
      </c>
      <c r="M13" s="46">
        <f t="shared" ref="M13:O13" si="14">M14+M15</f>
        <v>0</v>
      </c>
      <c r="N13" s="55">
        <f t="shared" si="14"/>
        <v>0</v>
      </c>
      <c r="O13" s="56">
        <f t="shared" si="14"/>
        <v>0</v>
      </c>
      <c r="P13" s="52">
        <f t="shared" ref="P13" si="15">P14+P15</f>
        <v>0</v>
      </c>
      <c r="Q13" s="51">
        <v>0</v>
      </c>
    </row>
    <row r="14" spans="1:24" s="18" customFormat="1" ht="18" customHeight="1" x14ac:dyDescent="0.2">
      <c r="A14" s="195" t="s">
        <v>64</v>
      </c>
      <c r="B14" s="65" t="s">
        <v>65</v>
      </c>
      <c r="C14" s="21" t="s">
        <v>5</v>
      </c>
      <c r="D14" s="46">
        <v>0</v>
      </c>
      <c r="E14" s="66"/>
      <c r="F14" s="67"/>
      <c r="G14" s="56"/>
      <c r="H14" s="50">
        <f>D14</f>
        <v>0</v>
      </c>
      <c r="I14" s="66"/>
      <c r="J14" s="67"/>
      <c r="K14" s="56"/>
      <c r="L14" s="51">
        <f>D14</f>
        <v>0</v>
      </c>
      <c r="M14" s="66"/>
      <c r="N14" s="67"/>
      <c r="O14" s="56"/>
      <c r="P14" s="52">
        <f>D14</f>
        <v>0</v>
      </c>
      <c r="Q14" s="51">
        <f>D14</f>
        <v>0</v>
      </c>
    </row>
    <row r="15" spans="1:24" s="18" customFormat="1" ht="18" customHeight="1" x14ac:dyDescent="0.2">
      <c r="A15" s="74" t="s">
        <v>66</v>
      </c>
      <c r="B15" s="65" t="s">
        <v>67</v>
      </c>
      <c r="C15" s="20" t="s">
        <v>5</v>
      </c>
      <c r="D15" s="68"/>
      <c r="E15" s="46"/>
      <c r="F15" s="55"/>
      <c r="G15" s="56"/>
      <c r="H15" s="50"/>
      <c r="I15" s="46"/>
      <c r="J15" s="55"/>
      <c r="K15" s="56"/>
      <c r="L15" s="51"/>
      <c r="M15" s="46"/>
      <c r="N15" s="55"/>
      <c r="O15" s="56"/>
      <c r="P15" s="52"/>
      <c r="Q15" s="51"/>
    </row>
    <row r="16" spans="1:24" s="23" customFormat="1" ht="31.5" customHeight="1" x14ac:dyDescent="0.2">
      <c r="A16" s="69" t="s">
        <v>68</v>
      </c>
      <c r="B16" s="70" t="s">
        <v>69</v>
      </c>
      <c r="C16" s="22" t="s">
        <v>5</v>
      </c>
      <c r="D16" s="58">
        <f t="shared" ref="D16:Q16" si="16">D12-D13</f>
        <v>1187400</v>
      </c>
      <c r="E16" s="71">
        <f t="shared" si="16"/>
        <v>610629</v>
      </c>
      <c r="F16" s="72">
        <f t="shared" si="16"/>
        <v>510780</v>
      </c>
      <c r="G16" s="60">
        <f t="shared" si="16"/>
        <v>1121409</v>
      </c>
      <c r="H16" s="61">
        <f t="shared" si="16"/>
        <v>1187400</v>
      </c>
      <c r="I16" s="71">
        <f t="shared" ref="I16:K16" si="17">I12-I13</f>
        <v>555336</v>
      </c>
      <c r="J16" s="72">
        <f t="shared" si="17"/>
        <v>513763</v>
      </c>
      <c r="K16" s="60">
        <f t="shared" si="17"/>
        <v>1069099</v>
      </c>
      <c r="L16" s="61">
        <f t="shared" si="16"/>
        <v>1187400</v>
      </c>
      <c r="M16" s="71">
        <f t="shared" si="16"/>
        <v>566173</v>
      </c>
      <c r="N16" s="72">
        <f t="shared" si="16"/>
        <v>484035</v>
      </c>
      <c r="O16" s="60">
        <f t="shared" si="16"/>
        <v>1050208</v>
      </c>
      <c r="P16" s="61">
        <f t="shared" si="16"/>
        <v>1130000</v>
      </c>
      <c r="Q16" s="62">
        <f t="shared" si="16"/>
        <v>1130000</v>
      </c>
    </row>
    <row r="17" spans="1:17" s="18" customFormat="1" ht="18.75" customHeight="1" x14ac:dyDescent="0.2">
      <c r="A17" s="73" t="s">
        <v>70</v>
      </c>
      <c r="B17" s="24" t="s">
        <v>71</v>
      </c>
      <c r="C17" s="20" t="s">
        <v>5</v>
      </c>
      <c r="D17" s="46">
        <f t="shared" ref="D17:Q17" si="18">D18+D19+D20</f>
        <v>0</v>
      </c>
      <c r="E17" s="46">
        <f t="shared" si="18"/>
        <v>0</v>
      </c>
      <c r="F17" s="55">
        <f t="shared" si="18"/>
        <v>0</v>
      </c>
      <c r="G17" s="49">
        <f>G18+G19+G20</f>
        <v>0</v>
      </c>
      <c r="H17" s="50">
        <f t="shared" si="18"/>
        <v>0</v>
      </c>
      <c r="I17" s="46">
        <f t="shared" ref="I17:J17" si="19">I18+I19+I20</f>
        <v>0</v>
      </c>
      <c r="J17" s="55">
        <f t="shared" si="19"/>
        <v>0</v>
      </c>
      <c r="K17" s="49">
        <f>K18+K19+K20</f>
        <v>0</v>
      </c>
      <c r="L17" s="50">
        <f t="shared" si="18"/>
        <v>0</v>
      </c>
      <c r="M17" s="46">
        <f t="shared" si="18"/>
        <v>0</v>
      </c>
      <c r="N17" s="55">
        <f t="shared" si="18"/>
        <v>0</v>
      </c>
      <c r="O17" s="49">
        <f>O18+O19+O20</f>
        <v>0</v>
      </c>
      <c r="P17" s="50">
        <f t="shared" si="18"/>
        <v>0</v>
      </c>
      <c r="Q17" s="51">
        <f t="shared" si="18"/>
        <v>0</v>
      </c>
    </row>
    <row r="18" spans="1:17" s="18" customFormat="1" ht="18" customHeight="1" x14ac:dyDescent="0.2">
      <c r="A18" s="74" t="s">
        <v>72</v>
      </c>
      <c r="B18" s="75" t="s">
        <v>73</v>
      </c>
      <c r="C18" s="21" t="s">
        <v>5</v>
      </c>
      <c r="D18" s="46"/>
      <c r="E18" s="66"/>
      <c r="F18" s="67"/>
      <c r="G18" s="56"/>
      <c r="H18" s="50"/>
      <c r="I18" s="66"/>
      <c r="J18" s="67"/>
      <c r="K18" s="56"/>
      <c r="L18" s="51"/>
      <c r="M18" s="66"/>
      <c r="N18" s="67"/>
      <c r="O18" s="56"/>
      <c r="P18" s="52"/>
      <c r="Q18" s="51"/>
    </row>
    <row r="19" spans="1:17" s="18" customFormat="1" x14ac:dyDescent="0.2">
      <c r="A19" s="76" t="s">
        <v>74</v>
      </c>
      <c r="B19" s="65" t="s">
        <v>75</v>
      </c>
      <c r="C19" s="20" t="s">
        <v>5</v>
      </c>
      <c r="D19" s="46">
        <v>0</v>
      </c>
      <c r="E19" s="46"/>
      <c r="F19" s="55"/>
      <c r="G19" s="49"/>
      <c r="H19" s="50">
        <f>D19</f>
        <v>0</v>
      </c>
      <c r="I19" s="46"/>
      <c r="J19" s="55"/>
      <c r="K19" s="49"/>
      <c r="L19" s="50">
        <f t="shared" ref="L19:L20" si="20">E19</f>
        <v>0</v>
      </c>
      <c r="M19" s="46"/>
      <c r="N19" s="55"/>
      <c r="O19" s="49"/>
      <c r="P19" s="50">
        <f>F19</f>
        <v>0</v>
      </c>
      <c r="Q19" s="51">
        <f>G19</f>
        <v>0</v>
      </c>
    </row>
    <row r="20" spans="1:17" s="18" customFormat="1" x14ac:dyDescent="0.2">
      <c r="A20" s="76" t="s">
        <v>76</v>
      </c>
      <c r="B20" s="65" t="s">
        <v>77</v>
      </c>
      <c r="C20" s="20" t="s">
        <v>5</v>
      </c>
      <c r="D20" s="46">
        <v>0</v>
      </c>
      <c r="E20" s="46"/>
      <c r="F20" s="55"/>
      <c r="G20" s="56"/>
      <c r="H20" s="50">
        <f>D20</f>
        <v>0</v>
      </c>
      <c r="I20" s="46"/>
      <c r="J20" s="55"/>
      <c r="K20" s="56"/>
      <c r="L20" s="50">
        <f t="shared" si="20"/>
        <v>0</v>
      </c>
      <c r="M20" s="46"/>
      <c r="N20" s="55"/>
      <c r="O20" s="56"/>
      <c r="P20" s="50">
        <f>F20</f>
        <v>0</v>
      </c>
      <c r="Q20" s="51">
        <f>G20</f>
        <v>0</v>
      </c>
    </row>
    <row r="21" spans="1:17" s="18" customFormat="1" x14ac:dyDescent="0.2">
      <c r="A21" s="77" t="s">
        <v>78</v>
      </c>
      <c r="B21" s="57" t="s">
        <v>79</v>
      </c>
      <c r="C21" s="20" t="s">
        <v>5</v>
      </c>
      <c r="D21" s="58">
        <f t="shared" ref="D21:H21" si="21">D16-D17</f>
        <v>1187400</v>
      </c>
      <c r="E21" s="107">
        <f>E16-E17</f>
        <v>610629</v>
      </c>
      <c r="F21" s="108">
        <f t="shared" ref="F21" si="22">F16-F17</f>
        <v>510780</v>
      </c>
      <c r="G21" s="109">
        <f>G16-G17</f>
        <v>1121409</v>
      </c>
      <c r="H21" s="61">
        <f t="shared" si="21"/>
        <v>1187400</v>
      </c>
      <c r="I21" s="78">
        <f>I16-I17</f>
        <v>555336</v>
      </c>
      <c r="J21" s="79">
        <f t="shared" ref="J21" si="23">J16-J17</f>
        <v>513763</v>
      </c>
      <c r="K21" s="80">
        <f>K16-K17</f>
        <v>1069099</v>
      </c>
      <c r="L21" s="61">
        <f t="shared" ref="L21:Q21" si="24">L16-L17</f>
        <v>1187400</v>
      </c>
      <c r="M21" s="78">
        <f>M16-M17</f>
        <v>566173</v>
      </c>
      <c r="N21" s="79">
        <f t="shared" ref="N21" si="25">N16-N17</f>
        <v>484035</v>
      </c>
      <c r="O21" s="80">
        <f>O16-O17</f>
        <v>1050208</v>
      </c>
      <c r="P21" s="61">
        <f t="shared" si="24"/>
        <v>1130000</v>
      </c>
      <c r="Q21" s="62">
        <f t="shared" si="24"/>
        <v>1130000</v>
      </c>
    </row>
    <row r="22" spans="1:17" s="18" customFormat="1" x14ac:dyDescent="0.2">
      <c r="A22" s="77"/>
      <c r="B22" s="24" t="s">
        <v>80</v>
      </c>
      <c r="C22" s="20"/>
      <c r="D22" s="46">
        <f t="shared" ref="D22:G22" si="26">D23+D30+D33</f>
        <v>1187400</v>
      </c>
      <c r="E22" s="110">
        <f t="shared" si="26"/>
        <v>610629</v>
      </c>
      <c r="F22" s="114">
        <f t="shared" si="26"/>
        <v>510780</v>
      </c>
      <c r="G22" s="119">
        <f t="shared" si="26"/>
        <v>1121409</v>
      </c>
      <c r="H22" s="50">
        <f>H23+H30+H33</f>
        <v>1187400</v>
      </c>
      <c r="I22" s="81">
        <f>I23+I30+I33</f>
        <v>555336</v>
      </c>
      <c r="J22" s="82">
        <f>J23+J30+J33</f>
        <v>513763</v>
      </c>
      <c r="K22" s="83">
        <f>K23+K30+K33</f>
        <v>1069099</v>
      </c>
      <c r="L22" s="50">
        <f t="shared" ref="L22:Q22" si="27">L23+L30+L33</f>
        <v>1187400</v>
      </c>
      <c r="M22" s="81">
        <f>M23+M30+M33</f>
        <v>566173</v>
      </c>
      <c r="N22" s="82">
        <f>N23+N30+N33</f>
        <v>484035</v>
      </c>
      <c r="O22" s="83">
        <f>O23+O30+O33</f>
        <v>1050208</v>
      </c>
      <c r="P22" s="50">
        <f t="shared" si="27"/>
        <v>1130000</v>
      </c>
      <c r="Q22" s="51">
        <f t="shared" si="27"/>
        <v>1130000</v>
      </c>
    </row>
    <row r="23" spans="1:17" s="23" customFormat="1" x14ac:dyDescent="0.2">
      <c r="A23" s="196" t="s">
        <v>81</v>
      </c>
      <c r="B23" s="84" t="s">
        <v>82</v>
      </c>
      <c r="C23" s="25" t="s">
        <v>5</v>
      </c>
      <c r="D23" s="58">
        <f t="shared" ref="D23:H23" si="28">D24+D27</f>
        <v>0</v>
      </c>
      <c r="E23" s="111">
        <f t="shared" si="28"/>
        <v>0</v>
      </c>
      <c r="F23" s="112">
        <f t="shared" si="28"/>
        <v>0</v>
      </c>
      <c r="G23" s="113">
        <f t="shared" si="28"/>
        <v>0</v>
      </c>
      <c r="H23" s="61">
        <f t="shared" si="28"/>
        <v>0</v>
      </c>
      <c r="I23" s="85">
        <f t="shared" ref="I23:K23" si="29">I24+I27</f>
        <v>0</v>
      </c>
      <c r="J23" s="86">
        <f t="shared" si="29"/>
        <v>0</v>
      </c>
      <c r="K23" s="60">
        <f t="shared" si="29"/>
        <v>0</v>
      </c>
      <c r="L23" s="61">
        <f t="shared" ref="L23:Q23" si="30">L24+L27</f>
        <v>0</v>
      </c>
      <c r="M23" s="85">
        <f t="shared" si="30"/>
        <v>0</v>
      </c>
      <c r="N23" s="86">
        <f t="shared" si="30"/>
        <v>0</v>
      </c>
      <c r="O23" s="60">
        <f t="shared" si="30"/>
        <v>0</v>
      </c>
      <c r="P23" s="61">
        <f t="shared" si="30"/>
        <v>0</v>
      </c>
      <c r="Q23" s="62">
        <f t="shared" si="30"/>
        <v>0</v>
      </c>
    </row>
    <row r="24" spans="1:17" s="18" customFormat="1" ht="15.75" customHeight="1" x14ac:dyDescent="0.2">
      <c r="A24" s="76"/>
      <c r="B24" s="65" t="s">
        <v>83</v>
      </c>
      <c r="C24" s="20" t="s">
        <v>5</v>
      </c>
      <c r="D24" s="46"/>
      <c r="E24" s="110">
        <f t="shared" ref="E24:G24" si="31">E25+E26</f>
        <v>0</v>
      </c>
      <c r="F24" s="114">
        <f t="shared" si="31"/>
        <v>0</v>
      </c>
      <c r="G24" s="115">
        <f t="shared" si="31"/>
        <v>0</v>
      </c>
      <c r="H24" s="50"/>
      <c r="I24" s="46">
        <f t="shared" ref="I24:K24" si="32">I25+I26</f>
        <v>0</v>
      </c>
      <c r="J24" s="55">
        <f t="shared" si="32"/>
        <v>0</v>
      </c>
      <c r="K24" s="87">
        <f t="shared" si="32"/>
        <v>0</v>
      </c>
      <c r="L24" s="51"/>
      <c r="M24" s="46">
        <f t="shared" ref="M24:O24" si="33">M25+M26</f>
        <v>0</v>
      </c>
      <c r="N24" s="55">
        <f t="shared" si="33"/>
        <v>0</v>
      </c>
      <c r="O24" s="87">
        <f t="shared" si="33"/>
        <v>0</v>
      </c>
      <c r="P24" s="52"/>
      <c r="Q24" s="51"/>
    </row>
    <row r="25" spans="1:17" s="18" customFormat="1" x14ac:dyDescent="0.2">
      <c r="A25" s="44"/>
      <c r="B25" s="88" t="s">
        <v>84</v>
      </c>
      <c r="C25" s="190" t="s">
        <v>5</v>
      </c>
      <c r="D25" s="46"/>
      <c r="E25" s="116"/>
      <c r="F25" s="117"/>
      <c r="G25" s="115"/>
      <c r="H25" s="50"/>
      <c r="I25" s="47"/>
      <c r="J25" s="48"/>
      <c r="K25" s="87"/>
      <c r="L25" s="51"/>
      <c r="M25" s="47"/>
      <c r="N25" s="48"/>
      <c r="O25" s="87"/>
      <c r="P25" s="52"/>
      <c r="Q25" s="51"/>
    </row>
    <row r="26" spans="1:17" s="18" customFormat="1" x14ac:dyDescent="0.2">
      <c r="A26" s="76"/>
      <c r="B26" s="54" t="s">
        <v>85</v>
      </c>
      <c r="C26" s="20" t="s">
        <v>5</v>
      </c>
      <c r="D26" s="46"/>
      <c r="E26" s="110"/>
      <c r="F26" s="114"/>
      <c r="G26" s="118"/>
      <c r="H26" s="50"/>
      <c r="I26" s="46"/>
      <c r="J26" s="55"/>
      <c r="K26" s="49"/>
      <c r="L26" s="51"/>
      <c r="M26" s="46"/>
      <c r="N26" s="55"/>
      <c r="O26" s="49"/>
      <c r="P26" s="52"/>
      <c r="Q26" s="51"/>
    </row>
    <row r="27" spans="1:17" s="18" customFormat="1" x14ac:dyDescent="0.2">
      <c r="A27" s="76" t="s">
        <v>86</v>
      </c>
      <c r="B27" s="65" t="s">
        <v>87</v>
      </c>
      <c r="C27" s="20" t="s">
        <v>5</v>
      </c>
      <c r="D27" s="46"/>
      <c r="E27" s="110"/>
      <c r="F27" s="114"/>
      <c r="G27" s="119"/>
      <c r="H27" s="50"/>
      <c r="I27" s="46"/>
      <c r="J27" s="55"/>
      <c r="K27" s="56"/>
      <c r="L27" s="51"/>
      <c r="M27" s="46"/>
      <c r="N27" s="55"/>
      <c r="O27" s="56"/>
      <c r="P27" s="52"/>
      <c r="Q27" s="51"/>
    </row>
    <row r="28" spans="1:17" s="18" customFormat="1" x14ac:dyDescent="0.2">
      <c r="A28" s="76"/>
      <c r="B28" s="54" t="s">
        <v>84</v>
      </c>
      <c r="C28" s="20" t="s">
        <v>5</v>
      </c>
      <c r="D28" s="46"/>
      <c r="E28" s="110"/>
      <c r="F28" s="114"/>
      <c r="G28" s="118"/>
      <c r="H28" s="50"/>
      <c r="I28" s="46"/>
      <c r="J28" s="55"/>
      <c r="K28" s="49"/>
      <c r="L28" s="51"/>
      <c r="M28" s="46"/>
      <c r="N28" s="55"/>
      <c r="O28" s="49"/>
      <c r="P28" s="52"/>
      <c r="Q28" s="51"/>
    </row>
    <row r="29" spans="1:17" s="18" customFormat="1" x14ac:dyDescent="0.2">
      <c r="A29" s="76"/>
      <c r="B29" s="54" t="s">
        <v>85</v>
      </c>
      <c r="C29" s="20" t="s">
        <v>5</v>
      </c>
      <c r="D29" s="46"/>
      <c r="E29" s="46"/>
      <c r="F29" s="55"/>
      <c r="G29" s="56"/>
      <c r="H29" s="50"/>
      <c r="I29" s="46"/>
      <c r="J29" s="55"/>
      <c r="K29" s="56"/>
      <c r="L29" s="51"/>
      <c r="M29" s="46"/>
      <c r="N29" s="55"/>
      <c r="O29" s="56"/>
      <c r="P29" s="52"/>
      <c r="Q29" s="51"/>
    </row>
    <row r="30" spans="1:17" s="23" customFormat="1" x14ac:dyDescent="0.2">
      <c r="A30" s="196" t="s">
        <v>88</v>
      </c>
      <c r="B30" s="89" t="s">
        <v>89</v>
      </c>
      <c r="C30" s="25" t="s">
        <v>5</v>
      </c>
      <c r="D30" s="58">
        <f>D31+D32</f>
        <v>0</v>
      </c>
      <c r="E30" s="85">
        <f t="shared" ref="E30:G30" si="34">E31+E32</f>
        <v>0</v>
      </c>
      <c r="F30" s="86">
        <f t="shared" si="34"/>
        <v>0</v>
      </c>
      <c r="G30" s="60">
        <f t="shared" si="34"/>
        <v>0</v>
      </c>
      <c r="H30" s="61">
        <f t="shared" ref="H30:Q30" si="35">H31+H32</f>
        <v>0</v>
      </c>
      <c r="I30" s="85">
        <f t="shared" si="35"/>
        <v>0</v>
      </c>
      <c r="J30" s="86">
        <f t="shared" si="35"/>
        <v>0</v>
      </c>
      <c r="K30" s="60">
        <f t="shared" si="35"/>
        <v>0</v>
      </c>
      <c r="L30" s="61">
        <f t="shared" si="35"/>
        <v>0</v>
      </c>
      <c r="M30" s="85">
        <f t="shared" ref="M30:O30" si="36">M31+M32</f>
        <v>0</v>
      </c>
      <c r="N30" s="86">
        <f t="shared" si="36"/>
        <v>0</v>
      </c>
      <c r="O30" s="60">
        <f t="shared" si="36"/>
        <v>0</v>
      </c>
      <c r="P30" s="61">
        <f t="shared" si="35"/>
        <v>0</v>
      </c>
      <c r="Q30" s="62">
        <f t="shared" si="35"/>
        <v>0</v>
      </c>
    </row>
    <row r="31" spans="1:17" s="18" customFormat="1" x14ac:dyDescent="0.2">
      <c r="A31" s="90"/>
      <c r="B31" s="91" t="s">
        <v>84</v>
      </c>
      <c r="C31" s="21" t="s">
        <v>5</v>
      </c>
      <c r="D31" s="46"/>
      <c r="E31" s="66"/>
      <c r="F31" s="67"/>
      <c r="G31" s="92"/>
      <c r="H31" s="50"/>
      <c r="I31" s="66"/>
      <c r="J31" s="67"/>
      <c r="K31" s="92"/>
      <c r="L31" s="51"/>
      <c r="M31" s="66"/>
      <c r="N31" s="67"/>
      <c r="O31" s="92"/>
      <c r="P31" s="52"/>
      <c r="Q31" s="51"/>
    </row>
    <row r="32" spans="1:17" s="18" customFormat="1" x14ac:dyDescent="0.2">
      <c r="A32" s="76"/>
      <c r="B32" s="93" t="s">
        <v>90</v>
      </c>
      <c r="C32" s="20" t="s">
        <v>5</v>
      </c>
      <c r="D32" s="46"/>
      <c r="E32" s="46"/>
      <c r="F32" s="55"/>
      <c r="G32" s="56"/>
      <c r="H32" s="50"/>
      <c r="I32" s="46"/>
      <c r="J32" s="55"/>
      <c r="K32" s="56"/>
      <c r="L32" s="51"/>
      <c r="M32" s="46"/>
      <c r="N32" s="55"/>
      <c r="O32" s="56"/>
      <c r="P32" s="52"/>
      <c r="Q32" s="51"/>
    </row>
    <row r="33" spans="1:25" s="23" customFormat="1" x14ac:dyDescent="0.2">
      <c r="A33" s="94" t="s">
        <v>91</v>
      </c>
      <c r="B33" s="95" t="s">
        <v>92</v>
      </c>
      <c r="C33" s="22" t="s">
        <v>5</v>
      </c>
      <c r="D33" s="58">
        <f>D34+D35</f>
        <v>1187400</v>
      </c>
      <c r="E33" s="71">
        <f t="shared" ref="E33" si="37">E34+E35</f>
        <v>610629</v>
      </c>
      <c r="F33" s="72">
        <f>F34+F35</f>
        <v>510780</v>
      </c>
      <c r="G33" s="96">
        <f t="shared" ref="G33" si="38">G34+G35</f>
        <v>1121409</v>
      </c>
      <c r="H33" s="61">
        <f t="shared" ref="H33:Q33" si="39">H34+H35</f>
        <v>1187400</v>
      </c>
      <c r="I33" s="71">
        <f t="shared" si="39"/>
        <v>555336</v>
      </c>
      <c r="J33" s="72">
        <f>J34+J35</f>
        <v>513763</v>
      </c>
      <c r="K33" s="96">
        <f t="shared" ref="K33" si="40">K34+K35</f>
        <v>1069099</v>
      </c>
      <c r="L33" s="61">
        <f t="shared" si="39"/>
        <v>1187400</v>
      </c>
      <c r="M33" s="71">
        <f t="shared" ref="M33" si="41">M34+M35</f>
        <v>566173</v>
      </c>
      <c r="N33" s="72">
        <f>N34+N35</f>
        <v>484035</v>
      </c>
      <c r="O33" s="96">
        <f t="shared" ref="O33" si="42">O34+O35</f>
        <v>1050208</v>
      </c>
      <c r="P33" s="61">
        <f t="shared" si="39"/>
        <v>1130000</v>
      </c>
      <c r="Q33" s="62">
        <f t="shared" si="39"/>
        <v>1130000</v>
      </c>
      <c r="T33" s="97"/>
      <c r="U33" s="53"/>
      <c r="V33" s="53"/>
      <c r="W33" s="53"/>
      <c r="X33" s="53"/>
      <c r="Y33" s="18"/>
    </row>
    <row r="34" spans="1:25" s="18" customFormat="1" x14ac:dyDescent="0.2">
      <c r="A34" s="76"/>
      <c r="B34" s="54" t="s">
        <v>84</v>
      </c>
      <c r="C34" s="20" t="s">
        <v>5</v>
      </c>
      <c r="D34" s="46">
        <v>1187400</v>
      </c>
      <c r="E34" s="46">
        <v>610629</v>
      </c>
      <c r="F34" s="55">
        <f>1121409-E34</f>
        <v>510780</v>
      </c>
      <c r="G34" s="87">
        <f>E34+F34</f>
        <v>1121409</v>
      </c>
      <c r="H34" s="50">
        <f>H21</f>
        <v>1187400</v>
      </c>
      <c r="I34" s="122">
        <v>555336</v>
      </c>
      <c r="J34" s="123">
        <v>513763</v>
      </c>
      <c r="K34" s="87">
        <f>I34+J34</f>
        <v>1069099</v>
      </c>
      <c r="L34" s="50">
        <f t="shared" ref="L34:Q34" si="43">L21</f>
        <v>1187400</v>
      </c>
      <c r="M34" s="122">
        <v>566173</v>
      </c>
      <c r="N34" s="123">
        <v>484035</v>
      </c>
      <c r="O34" s="87">
        <f>M34+N34</f>
        <v>1050208</v>
      </c>
      <c r="P34" s="50">
        <f t="shared" si="43"/>
        <v>1130000</v>
      </c>
      <c r="Q34" s="51">
        <f t="shared" si="43"/>
        <v>1130000</v>
      </c>
    </row>
    <row r="35" spans="1:25" s="18" customFormat="1" x14ac:dyDescent="0.2">
      <c r="A35" s="98"/>
      <c r="B35" s="99" t="s">
        <v>93</v>
      </c>
      <c r="C35" s="191" t="s">
        <v>5</v>
      </c>
      <c r="D35" s="100">
        <v>0</v>
      </c>
      <c r="E35" s="101"/>
      <c r="F35" s="102"/>
      <c r="G35" s="103"/>
      <c r="H35" s="104">
        <f>D35</f>
        <v>0</v>
      </c>
      <c r="I35" s="101"/>
      <c r="J35" s="102"/>
      <c r="K35" s="103"/>
      <c r="L35" s="105">
        <v>0</v>
      </c>
      <c r="M35" s="101"/>
      <c r="N35" s="102"/>
      <c r="O35" s="103"/>
      <c r="P35" s="106">
        <f>H35</f>
        <v>0</v>
      </c>
      <c r="Q35" s="105">
        <v>0</v>
      </c>
    </row>
  </sheetData>
  <mergeCells count="16">
    <mergeCell ref="A1:P1"/>
    <mergeCell ref="D2:Q2"/>
    <mergeCell ref="D3:G3"/>
    <mergeCell ref="E4:G4"/>
    <mergeCell ref="A2:A5"/>
    <mergeCell ref="Q4:Q5"/>
    <mergeCell ref="B2:B5"/>
    <mergeCell ref="C2:C5"/>
    <mergeCell ref="D4:D5"/>
    <mergeCell ref="H4:H5"/>
    <mergeCell ref="L4:L5"/>
    <mergeCell ref="P4:P5"/>
    <mergeCell ref="I4:K4"/>
    <mergeCell ref="H3:K3"/>
    <mergeCell ref="L3:O3"/>
    <mergeCell ref="M4:O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31"/>
  <sheetViews>
    <sheetView zoomScale="85" zoomScaleNormal="85" zoomScaleSheetLayoutView="9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H16" sqref="H16:H17"/>
    </sheetView>
  </sheetViews>
  <sheetFormatPr defaultColWidth="9.140625" defaultRowHeight="15" x14ac:dyDescent="0.25"/>
  <cols>
    <col min="1" max="1" width="5.7109375" style="1" customWidth="1"/>
    <col min="2" max="2" width="28.140625" style="1" customWidth="1"/>
    <col min="3" max="3" width="11.85546875" style="1" customWidth="1"/>
    <col min="4" max="4" width="13.28515625" style="1" customWidth="1"/>
    <col min="5" max="5" width="23.42578125" style="1" customWidth="1"/>
    <col min="6" max="6" width="12.42578125" style="1" customWidth="1"/>
    <col min="7" max="8" width="13.28515625" style="1" customWidth="1"/>
    <col min="9" max="9" width="43" style="1" customWidth="1"/>
    <col min="10" max="10" width="29.42578125" style="1" hidden="1" customWidth="1"/>
    <col min="11" max="11" width="9.5703125" style="1" hidden="1" customWidth="1"/>
    <col min="12" max="12" width="10.42578125" style="1" hidden="1" customWidth="1"/>
    <col min="13" max="13" width="9.140625" style="1"/>
    <col min="14" max="14" width="10" style="1" bestFit="1" customWidth="1"/>
    <col min="15" max="16384" width="9.140625" style="1"/>
  </cols>
  <sheetData>
    <row r="1" spans="1:14" ht="18" customHeight="1" x14ac:dyDescent="0.25">
      <c r="A1" s="271" t="s">
        <v>38</v>
      </c>
      <c r="B1" s="271"/>
      <c r="C1" s="271"/>
      <c r="D1" s="271"/>
      <c r="E1" s="271"/>
      <c r="F1" s="271"/>
      <c r="G1" s="271"/>
      <c r="H1" s="271"/>
      <c r="I1" s="271"/>
    </row>
    <row r="2" spans="1:14" ht="15.75" customHeight="1" x14ac:dyDescent="0.25">
      <c r="A2" s="281" t="s">
        <v>17</v>
      </c>
      <c r="B2" s="281"/>
      <c r="C2" s="281"/>
      <c r="D2" s="281"/>
      <c r="E2" s="281"/>
      <c r="F2" s="281"/>
      <c r="G2" s="281"/>
      <c r="H2" s="281"/>
      <c r="I2" s="281"/>
    </row>
    <row r="3" spans="1:14" s="124" customFormat="1" ht="12.75" customHeight="1" x14ac:dyDescent="0.2">
      <c r="A3" s="244" t="s">
        <v>6</v>
      </c>
      <c r="B3" s="282" t="s">
        <v>97</v>
      </c>
      <c r="C3" s="282"/>
      <c r="D3" s="282"/>
      <c r="E3" s="283" t="s">
        <v>98</v>
      </c>
      <c r="F3" s="284"/>
      <c r="G3" s="284"/>
      <c r="H3" s="285" t="s">
        <v>107</v>
      </c>
      <c r="I3" s="286" t="s">
        <v>106</v>
      </c>
    </row>
    <row r="4" spans="1:14" s="124" customFormat="1" ht="69.75" customHeight="1" x14ac:dyDescent="0.2">
      <c r="A4" s="246"/>
      <c r="B4" s="125" t="s">
        <v>7</v>
      </c>
      <c r="C4" s="126" t="s">
        <v>18</v>
      </c>
      <c r="D4" s="126" t="s">
        <v>8</v>
      </c>
      <c r="E4" s="162" t="s">
        <v>7</v>
      </c>
      <c r="F4" s="162" t="s">
        <v>18</v>
      </c>
      <c r="G4" s="132" t="s">
        <v>99</v>
      </c>
      <c r="H4" s="285"/>
      <c r="I4" s="287"/>
    </row>
    <row r="5" spans="1:14" s="124" customFormat="1" ht="12.75" x14ac:dyDescent="0.2">
      <c r="A5" s="163">
        <v>1</v>
      </c>
      <c r="B5" s="163">
        <v>2</v>
      </c>
      <c r="C5" s="126">
        <v>3</v>
      </c>
      <c r="D5" s="126">
        <v>4</v>
      </c>
      <c r="E5" s="163">
        <v>5</v>
      </c>
      <c r="F5" s="163">
        <v>6</v>
      </c>
      <c r="G5" s="163">
        <v>7</v>
      </c>
      <c r="H5" s="163">
        <v>8</v>
      </c>
      <c r="I5" s="163">
        <v>9</v>
      </c>
    </row>
    <row r="6" spans="1:14" s="124" customFormat="1" ht="38.25" hidden="1" x14ac:dyDescent="0.2">
      <c r="A6" s="244" t="s">
        <v>1</v>
      </c>
      <c r="B6" s="244" t="s">
        <v>39</v>
      </c>
      <c r="C6" s="272" t="s">
        <v>40</v>
      </c>
      <c r="D6" s="278">
        <v>6079</v>
      </c>
      <c r="E6" s="192" t="s">
        <v>103</v>
      </c>
      <c r="F6" s="275" t="s">
        <v>40</v>
      </c>
      <c r="G6" s="136">
        <v>552.70000000000005</v>
      </c>
      <c r="H6" s="136"/>
      <c r="I6" s="136"/>
    </row>
    <row r="7" spans="1:14" s="124" customFormat="1" ht="25.5" hidden="1" x14ac:dyDescent="0.2">
      <c r="A7" s="245"/>
      <c r="B7" s="245"/>
      <c r="C7" s="273"/>
      <c r="D7" s="279"/>
      <c r="E7" s="127" t="s">
        <v>104</v>
      </c>
      <c r="F7" s="276"/>
      <c r="G7" s="137">
        <v>3466.5</v>
      </c>
      <c r="H7" s="137"/>
      <c r="I7" s="137"/>
    </row>
    <row r="8" spans="1:14" s="124" customFormat="1" ht="38.25" hidden="1" x14ac:dyDescent="0.2">
      <c r="A8" s="245"/>
      <c r="B8" s="245"/>
      <c r="C8" s="274"/>
      <c r="D8" s="280"/>
      <c r="E8" s="204" t="s">
        <v>105</v>
      </c>
      <c r="F8" s="277"/>
      <c r="G8" s="205">
        <v>2193.1</v>
      </c>
      <c r="H8" s="205"/>
      <c r="I8" s="205"/>
    </row>
    <row r="9" spans="1:14" s="124" customFormat="1" ht="14.25" hidden="1" customHeight="1" x14ac:dyDescent="0.2">
      <c r="A9" s="262" t="s">
        <v>100</v>
      </c>
      <c r="B9" s="263"/>
      <c r="C9" s="200"/>
      <c r="D9" s="201">
        <f>SUM(D6:D8)</f>
        <v>6079</v>
      </c>
      <c r="E9" s="202" t="s">
        <v>100</v>
      </c>
      <c r="F9" s="168"/>
      <c r="G9" s="203">
        <v>6212.3</v>
      </c>
      <c r="H9" s="203"/>
      <c r="I9" s="203"/>
    </row>
    <row r="10" spans="1:14" s="124" customFormat="1" ht="38.25" hidden="1" x14ac:dyDescent="0.2">
      <c r="A10" s="20" t="s">
        <v>1</v>
      </c>
      <c r="B10" s="197"/>
      <c r="C10" s="197"/>
      <c r="D10" s="198"/>
      <c r="E10" s="207" t="s">
        <v>111</v>
      </c>
      <c r="F10" s="208" t="s">
        <v>119</v>
      </c>
      <c r="G10" s="209">
        <v>641.18318999999997</v>
      </c>
      <c r="H10" s="169">
        <f>G10-D10</f>
        <v>641.18318999999997</v>
      </c>
      <c r="I10" s="187" t="s">
        <v>123</v>
      </c>
      <c r="J10" s="176" t="s">
        <v>117</v>
      </c>
      <c r="K10" s="169">
        <v>641183.18999999994</v>
      </c>
      <c r="L10" s="169">
        <v>641183.18999999994</v>
      </c>
    </row>
    <row r="11" spans="1:14" s="124" customFormat="1" ht="51" hidden="1" x14ac:dyDescent="0.2">
      <c r="A11" s="210" t="s">
        <v>2</v>
      </c>
      <c r="B11" s="216"/>
      <c r="C11" s="216"/>
      <c r="D11" s="217"/>
      <c r="E11" s="218" t="s">
        <v>127</v>
      </c>
      <c r="F11" s="90" t="s">
        <v>128</v>
      </c>
      <c r="G11" s="206">
        <v>306.89999999999998</v>
      </c>
      <c r="H11" s="169">
        <f>G11-D11</f>
        <v>306.89999999999998</v>
      </c>
      <c r="I11" s="219" t="s">
        <v>129</v>
      </c>
      <c r="J11" s="176"/>
      <c r="K11" s="169"/>
      <c r="L11" s="169"/>
    </row>
    <row r="12" spans="1:14" s="124" customFormat="1" ht="397.5" hidden="1" customHeight="1" x14ac:dyDescent="0.2">
      <c r="A12" s="260" t="s">
        <v>0</v>
      </c>
      <c r="B12" s="260" t="s">
        <v>39</v>
      </c>
      <c r="C12" s="260" t="s">
        <v>41</v>
      </c>
      <c r="D12" s="258">
        <v>6258.9384</v>
      </c>
      <c r="E12" s="199" t="s">
        <v>112</v>
      </c>
      <c r="F12" s="90" t="s">
        <v>120</v>
      </c>
      <c r="G12" s="206">
        <v>1594.0024699999999</v>
      </c>
      <c r="H12" s="255">
        <f>G12+G13+G14-D12</f>
        <v>-1566.9215899999999</v>
      </c>
      <c r="I12" s="187" t="s">
        <v>126</v>
      </c>
      <c r="J12" s="176" t="s">
        <v>115</v>
      </c>
      <c r="K12" s="169">
        <v>2959846.12</v>
      </c>
      <c r="L12" s="180">
        <v>1847088.01</v>
      </c>
      <c r="N12" s="188"/>
    </row>
    <row r="13" spans="1:14" s="124" customFormat="1" ht="38.25" hidden="1" x14ac:dyDescent="0.2">
      <c r="A13" s="245"/>
      <c r="B13" s="245"/>
      <c r="C13" s="245"/>
      <c r="D13" s="259"/>
      <c r="E13" s="128" t="s">
        <v>113</v>
      </c>
      <c r="F13" s="76" t="s">
        <v>121</v>
      </c>
      <c r="G13" s="182">
        <v>2437.2148900000002</v>
      </c>
      <c r="H13" s="256"/>
      <c r="I13" s="187" t="s">
        <v>124</v>
      </c>
      <c r="J13" s="176" t="s">
        <v>118</v>
      </c>
      <c r="K13" s="169">
        <v>2437214.89</v>
      </c>
      <c r="L13" s="169">
        <v>2437219.8800000004</v>
      </c>
    </row>
    <row r="14" spans="1:14" s="124" customFormat="1" ht="38.25" hidden="1" x14ac:dyDescent="0.2">
      <c r="A14" s="264"/>
      <c r="B14" s="245"/>
      <c r="C14" s="245"/>
      <c r="D14" s="259"/>
      <c r="E14" s="204" t="s">
        <v>114</v>
      </c>
      <c r="F14" s="76" t="s">
        <v>122</v>
      </c>
      <c r="G14" s="182">
        <v>660.79944999999998</v>
      </c>
      <c r="H14" s="257"/>
      <c r="I14" s="187" t="s">
        <v>125</v>
      </c>
      <c r="J14" s="176" t="s">
        <v>116</v>
      </c>
      <c r="K14" s="169">
        <v>660799.44999999995</v>
      </c>
      <c r="L14" s="169">
        <v>660799.44999999995</v>
      </c>
    </row>
    <row r="15" spans="1:14" s="124" customFormat="1" ht="17.25" hidden="1" customHeight="1" x14ac:dyDescent="0.2">
      <c r="A15" s="262" t="s">
        <v>100</v>
      </c>
      <c r="B15" s="263"/>
      <c r="C15" s="164"/>
      <c r="D15" s="166">
        <f>SUM(D10:D14)</f>
        <v>6258.9384</v>
      </c>
      <c r="E15" s="202" t="s">
        <v>100</v>
      </c>
      <c r="F15" s="171"/>
      <c r="G15" s="165">
        <f>SUM(G10:G14)</f>
        <v>5640.1</v>
      </c>
      <c r="H15" s="139">
        <f>G15-D15</f>
        <v>-618.83839999999964</v>
      </c>
      <c r="I15" s="139"/>
      <c r="J15" s="175"/>
      <c r="K15" s="181">
        <f>SUM(K10:K14)</f>
        <v>6699043.6500000004</v>
      </c>
      <c r="L15" s="181">
        <f>SUM(L10:L14)</f>
        <v>5586290.5300000003</v>
      </c>
    </row>
    <row r="16" spans="1:14" s="124" customFormat="1" ht="38.25" x14ac:dyDescent="0.2">
      <c r="A16" s="244" t="s">
        <v>1</v>
      </c>
      <c r="B16" s="267" t="s">
        <v>39</v>
      </c>
      <c r="C16" s="244" t="s">
        <v>42</v>
      </c>
      <c r="D16" s="265">
        <v>6382.2394864799999</v>
      </c>
      <c r="E16" s="24" t="s">
        <v>104</v>
      </c>
      <c r="F16" s="223">
        <v>44141</v>
      </c>
      <c r="G16" s="225">
        <v>2670.8</v>
      </c>
      <c r="H16" s="269">
        <f>G16+G17-D16</f>
        <v>-267.6394864799995</v>
      </c>
      <c r="I16" s="187" t="s">
        <v>133</v>
      </c>
      <c r="J16" s="175"/>
    </row>
    <row r="17" spans="1:10" s="124" customFormat="1" ht="38.25" x14ac:dyDescent="0.2">
      <c r="A17" s="245"/>
      <c r="B17" s="268"/>
      <c r="C17" s="245"/>
      <c r="D17" s="266"/>
      <c r="E17" s="24" t="s">
        <v>113</v>
      </c>
      <c r="F17" s="223">
        <v>44061</v>
      </c>
      <c r="G17" s="225">
        <v>3443.8</v>
      </c>
      <c r="H17" s="270"/>
      <c r="I17" s="187" t="s">
        <v>134</v>
      </c>
      <c r="J17" s="175"/>
    </row>
    <row r="18" spans="1:10" s="124" customFormat="1" ht="51" x14ac:dyDescent="0.2">
      <c r="A18" s="220" t="s">
        <v>2</v>
      </c>
      <c r="B18" s="128"/>
      <c r="C18" s="245"/>
      <c r="D18" s="133"/>
      <c r="E18" s="193" t="s">
        <v>131</v>
      </c>
      <c r="F18" s="224">
        <v>2020</v>
      </c>
      <c r="G18" s="129">
        <v>482.3</v>
      </c>
      <c r="H18" s="169">
        <f>G18-D18</f>
        <v>482.3</v>
      </c>
      <c r="I18" s="187" t="s">
        <v>135</v>
      </c>
      <c r="J18" s="175"/>
    </row>
    <row r="19" spans="1:10" s="124" customFormat="1" ht="127.5" x14ac:dyDescent="0.2">
      <c r="A19" s="220" t="s">
        <v>0</v>
      </c>
      <c r="B19" s="193"/>
      <c r="C19" s="246"/>
      <c r="D19" s="133"/>
      <c r="E19" s="131" t="s">
        <v>132</v>
      </c>
      <c r="F19" s="223">
        <v>44190</v>
      </c>
      <c r="G19" s="225">
        <v>722</v>
      </c>
      <c r="H19" s="169">
        <f>G19-D19</f>
        <v>722</v>
      </c>
      <c r="I19" s="187" t="s">
        <v>136</v>
      </c>
      <c r="J19" s="175"/>
    </row>
    <row r="20" spans="1:10" s="124" customFormat="1" ht="12.75" x14ac:dyDescent="0.2">
      <c r="A20" s="262" t="s">
        <v>100</v>
      </c>
      <c r="B20" s="263"/>
      <c r="C20" s="221"/>
      <c r="D20" s="166">
        <f>SUM(D16:D19)</f>
        <v>6382.2394864799999</v>
      </c>
      <c r="E20" s="202" t="s">
        <v>100</v>
      </c>
      <c r="F20" s="171"/>
      <c r="G20" s="227">
        <f>SUM(G16:G19)</f>
        <v>7318.9000000000005</v>
      </c>
      <c r="H20" s="139">
        <f>G20-D20</f>
        <v>936.66051352000068</v>
      </c>
      <c r="I20" s="139"/>
      <c r="J20" s="175"/>
    </row>
    <row r="21" spans="1:10" s="124" customFormat="1" ht="25.5" hidden="1" x14ac:dyDescent="0.2">
      <c r="A21" s="161" t="s">
        <v>3</v>
      </c>
      <c r="B21" s="127" t="s">
        <v>39</v>
      </c>
      <c r="C21" s="222" t="s">
        <v>43</v>
      </c>
      <c r="D21" s="133">
        <v>6545.8801069133478</v>
      </c>
      <c r="E21" s="24"/>
      <c r="F21" s="24"/>
      <c r="G21" s="170"/>
      <c r="H21" s="170"/>
      <c r="I21" s="174"/>
      <c r="J21" s="175"/>
    </row>
    <row r="22" spans="1:10" s="124" customFormat="1" ht="25.5" hidden="1" x14ac:dyDescent="0.2">
      <c r="A22" s="162" t="s">
        <v>4</v>
      </c>
      <c r="B22" s="127" t="s">
        <v>39</v>
      </c>
      <c r="C22" s="130" t="s">
        <v>44</v>
      </c>
      <c r="D22" s="134">
        <v>6733.1577367721393</v>
      </c>
      <c r="E22" s="131"/>
      <c r="F22" s="131"/>
      <c r="G22" s="172"/>
      <c r="H22" s="172"/>
      <c r="I22" s="177"/>
      <c r="J22" s="175"/>
    </row>
    <row r="23" spans="1:10" s="124" customFormat="1" ht="12.75" hidden="1" x14ac:dyDescent="0.2">
      <c r="A23" s="261" t="s">
        <v>100</v>
      </c>
      <c r="B23" s="261"/>
      <c r="C23" s="132"/>
      <c r="D23" s="135"/>
      <c r="E23" s="261" t="s">
        <v>100</v>
      </c>
      <c r="F23" s="261"/>
      <c r="G23" s="173"/>
      <c r="H23" s="173"/>
      <c r="I23" s="178"/>
      <c r="J23" s="175"/>
    </row>
    <row r="24" spans="1:10" x14ac:dyDescent="0.25">
      <c r="I24" s="179"/>
      <c r="J24" s="179"/>
    </row>
    <row r="25" spans="1:10" x14ac:dyDescent="0.25">
      <c r="E25" s="183"/>
      <c r="F25" s="183"/>
      <c r="G25" s="183"/>
      <c r="I25" s="179"/>
      <c r="J25" s="179"/>
    </row>
    <row r="26" spans="1:10" x14ac:dyDescent="0.25">
      <c r="E26" s="183"/>
      <c r="F26" s="184"/>
      <c r="G26" s="183"/>
    </row>
    <row r="27" spans="1:10" x14ac:dyDescent="0.25">
      <c r="E27" s="183"/>
      <c r="F27" s="184"/>
      <c r="G27" s="226"/>
    </row>
    <row r="28" spans="1:10" x14ac:dyDescent="0.25">
      <c r="E28" s="183"/>
      <c r="F28" s="184"/>
      <c r="G28" s="183"/>
    </row>
    <row r="29" spans="1:10" x14ac:dyDescent="0.25">
      <c r="E29" s="183"/>
      <c r="F29" s="184"/>
      <c r="G29" s="183"/>
    </row>
    <row r="30" spans="1:10" x14ac:dyDescent="0.25">
      <c r="E30" s="185"/>
      <c r="F30" s="183"/>
      <c r="G30" s="183"/>
      <c r="H30" s="186"/>
    </row>
    <row r="31" spans="1:10" x14ac:dyDescent="0.25">
      <c r="H31" s="186"/>
    </row>
  </sheetData>
  <mergeCells count="27">
    <mergeCell ref="A6:A8"/>
    <mergeCell ref="A9:B9"/>
    <mergeCell ref="A1:I1"/>
    <mergeCell ref="C6:C8"/>
    <mergeCell ref="F6:F8"/>
    <mergeCell ref="D6:D8"/>
    <mergeCell ref="A2:I2"/>
    <mergeCell ref="A3:A4"/>
    <mergeCell ref="B3:D3"/>
    <mergeCell ref="E3:G3"/>
    <mergeCell ref="B6:B8"/>
    <mergeCell ref="H3:H4"/>
    <mergeCell ref="I3:I4"/>
    <mergeCell ref="H12:H14"/>
    <mergeCell ref="D12:D14"/>
    <mergeCell ref="C12:C14"/>
    <mergeCell ref="B12:B14"/>
    <mergeCell ref="A23:B23"/>
    <mergeCell ref="E23:F23"/>
    <mergeCell ref="A15:B15"/>
    <mergeCell ref="A12:A14"/>
    <mergeCell ref="A20:B20"/>
    <mergeCell ref="C16:C19"/>
    <mergeCell ref="D16:D17"/>
    <mergeCell ref="A16:A17"/>
    <mergeCell ref="B16:B17"/>
    <mergeCell ref="H16:H17"/>
  </mergeCells>
  <phoneticPr fontId="6" type="noConversion"/>
  <printOptions horizontalCentered="1"/>
  <pageMargins left="0.39370078740157483" right="0.39370078740157483" top="1.1811023622047245" bottom="0.39370078740157483" header="0" footer="0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6"/>
  <sheetViews>
    <sheetView zoomScaleNormal="100" workbookViewId="0">
      <selection activeCell="I14" sqref="I14"/>
    </sheetView>
  </sheetViews>
  <sheetFormatPr defaultColWidth="9.140625" defaultRowHeight="15" x14ac:dyDescent="0.25"/>
  <cols>
    <col min="1" max="1" width="5" style="1" customWidth="1"/>
    <col min="2" max="2" width="21.7109375" style="1" customWidth="1"/>
    <col min="3" max="3" width="11.85546875" style="1" customWidth="1"/>
    <col min="4" max="4" width="11.42578125" style="1" hidden="1" customWidth="1"/>
    <col min="5" max="5" width="16.42578125" style="1" hidden="1" customWidth="1"/>
    <col min="6" max="6" width="13.7109375" style="1" customWidth="1"/>
    <col min="7" max="7" width="17.140625" style="1" hidden="1" customWidth="1"/>
    <col min="8" max="8" width="10.140625" style="1" hidden="1" customWidth="1"/>
    <col min="9" max="9" width="22.28515625" style="1" customWidth="1"/>
    <col min="10" max="10" width="14.140625" style="1" customWidth="1"/>
    <col min="11" max="11" width="9.140625" style="1" hidden="1" customWidth="1"/>
    <col min="12" max="12" width="18" style="1" hidden="1" customWidth="1"/>
    <col min="13" max="13" width="17.5703125" style="1" customWidth="1"/>
    <col min="14" max="15" width="9.140625" style="1" hidden="1" customWidth="1"/>
    <col min="16" max="16384" width="9.140625" style="1"/>
  </cols>
  <sheetData>
    <row r="1" spans="1:16" ht="17.25" customHeight="1" x14ac:dyDescent="0.25">
      <c r="A1" s="288" t="s">
        <v>10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1:16" ht="15.75" x14ac:dyDescent="0.25">
      <c r="A2" s="289" t="s">
        <v>9</v>
      </c>
      <c r="B2" s="292" t="s">
        <v>97</v>
      </c>
      <c r="C2" s="293"/>
      <c r="D2" s="293"/>
      <c r="E2" s="293"/>
      <c r="F2" s="293"/>
      <c r="G2" s="293"/>
      <c r="H2" s="294"/>
      <c r="I2" s="295" t="s">
        <v>98</v>
      </c>
      <c r="J2" s="295"/>
      <c r="K2" s="295"/>
      <c r="L2" s="295"/>
      <c r="M2" s="295"/>
      <c r="N2" s="295"/>
      <c r="O2" s="295"/>
      <c r="P2" s="140"/>
    </row>
    <row r="3" spans="1:16" ht="35.25" customHeight="1" x14ac:dyDescent="0.25">
      <c r="A3" s="290"/>
      <c r="B3" s="296" t="s">
        <v>11</v>
      </c>
      <c r="C3" s="296" t="s">
        <v>12</v>
      </c>
      <c r="D3" s="298" t="s">
        <v>21</v>
      </c>
      <c r="E3" s="299"/>
      <c r="F3" s="299"/>
      <c r="G3" s="299"/>
      <c r="H3" s="299"/>
      <c r="I3" s="296" t="s">
        <v>11</v>
      </c>
      <c r="J3" s="296" t="s">
        <v>12</v>
      </c>
      <c r="K3" s="300" t="s">
        <v>21</v>
      </c>
      <c r="L3" s="300"/>
      <c r="M3" s="300"/>
      <c r="N3" s="300"/>
      <c r="O3" s="300"/>
      <c r="P3" s="140"/>
    </row>
    <row r="4" spans="1:16" ht="31.5" x14ac:dyDescent="0.25">
      <c r="A4" s="291"/>
      <c r="B4" s="297"/>
      <c r="C4" s="297"/>
      <c r="D4" s="13" t="s">
        <v>19</v>
      </c>
      <c r="E4" s="13" t="s">
        <v>34</v>
      </c>
      <c r="F4" s="13" t="s">
        <v>35</v>
      </c>
      <c r="G4" s="13" t="s">
        <v>36</v>
      </c>
      <c r="H4" s="13" t="s">
        <v>37</v>
      </c>
      <c r="I4" s="297"/>
      <c r="J4" s="297"/>
      <c r="K4" s="13" t="s">
        <v>19</v>
      </c>
      <c r="L4" s="13" t="s">
        <v>34</v>
      </c>
      <c r="M4" s="13" t="s">
        <v>35</v>
      </c>
      <c r="N4" s="13" t="s">
        <v>36</v>
      </c>
      <c r="O4" s="13" t="s">
        <v>37</v>
      </c>
    </row>
    <row r="5" spans="1:16" ht="15.75" x14ac:dyDescent="0.25">
      <c r="A5" s="33">
        <v>1</v>
      </c>
      <c r="B5" s="33">
        <v>2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29">
        <v>6</v>
      </c>
      <c r="J5" s="29">
        <v>7</v>
      </c>
      <c r="K5" s="29">
        <f t="shared" ref="K5:O5" si="0">J5+1</f>
        <v>8</v>
      </c>
      <c r="L5" s="29">
        <v>8</v>
      </c>
      <c r="M5" s="29">
        <f t="shared" si="0"/>
        <v>9</v>
      </c>
      <c r="N5" s="29">
        <f t="shared" si="0"/>
        <v>10</v>
      </c>
      <c r="O5" s="29">
        <f t="shared" si="0"/>
        <v>11</v>
      </c>
    </row>
    <row r="6" spans="1:16" ht="31.5" x14ac:dyDescent="0.25">
      <c r="A6" s="14" t="s">
        <v>1</v>
      </c>
      <c r="B6" s="15" t="s">
        <v>13</v>
      </c>
      <c r="C6" s="30" t="s">
        <v>14</v>
      </c>
      <c r="D6" s="31">
        <v>44120.821389172917</v>
      </c>
      <c r="E6" s="167">
        <v>47676.70207475737</v>
      </c>
      <c r="F6" s="31">
        <v>49681.625829116761</v>
      </c>
      <c r="G6" s="31">
        <v>52361.302689067888</v>
      </c>
      <c r="H6" s="31">
        <v>64585.815966988324</v>
      </c>
      <c r="I6" s="28" t="s">
        <v>13</v>
      </c>
      <c r="J6" s="30" t="s">
        <v>14</v>
      </c>
      <c r="K6" s="31">
        <v>41526.777390000003</v>
      </c>
      <c r="L6" s="167">
        <v>42865.440600000002</v>
      </c>
      <c r="M6" s="31">
        <v>47987.356389999994</v>
      </c>
      <c r="N6" s="31"/>
      <c r="O6" s="31"/>
    </row>
  </sheetData>
  <mergeCells count="10">
    <mergeCell ref="A1:O1"/>
    <mergeCell ref="A2:A4"/>
    <mergeCell ref="B2:H2"/>
    <mergeCell ref="I2:O2"/>
    <mergeCell ref="B3:B4"/>
    <mergeCell ref="C3:C4"/>
    <mergeCell ref="D3:H3"/>
    <mergeCell ref="I3:I4"/>
    <mergeCell ref="J3:J4"/>
    <mergeCell ref="K3:O3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9"/>
  <sheetViews>
    <sheetView tabSelected="1" zoomScale="90" zoomScaleNormal="90" workbookViewId="0">
      <selection activeCell="M9" sqref="M9"/>
    </sheetView>
  </sheetViews>
  <sheetFormatPr defaultRowHeight="12.75" x14ac:dyDescent="0.2"/>
  <cols>
    <col min="1" max="1" width="6.7109375" style="124" customWidth="1"/>
    <col min="2" max="2" width="58.28515625" style="124" customWidth="1"/>
    <col min="3" max="3" width="13.28515625" style="124" customWidth="1"/>
    <col min="4" max="7" width="7.85546875" style="124" hidden="1" customWidth="1"/>
    <col min="8" max="8" width="11.28515625" style="124" customWidth="1"/>
    <col min="9" max="9" width="8.85546875" style="124" customWidth="1"/>
    <col min="10" max="11" width="14.5703125" style="124" hidden="1" customWidth="1"/>
    <col min="12" max="12" width="11.5703125" style="124" customWidth="1"/>
    <col min="13" max="13" width="15.42578125" style="124" customWidth="1"/>
    <col min="14" max="16384" width="9.140625" style="124"/>
  </cols>
  <sheetData>
    <row r="1" spans="1:13" ht="38.25" customHeight="1" x14ac:dyDescent="0.2">
      <c r="A1" s="232" t="s">
        <v>101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3" s="1" customFormat="1" ht="38.25" customHeight="1" x14ac:dyDescent="0.25">
      <c r="A2" s="313" t="s">
        <v>9</v>
      </c>
      <c r="B2" s="313" t="s">
        <v>11</v>
      </c>
      <c r="C2" s="313" t="s">
        <v>12</v>
      </c>
      <c r="D2" s="309" t="s">
        <v>24</v>
      </c>
      <c r="E2" s="310"/>
      <c r="F2" s="310"/>
      <c r="G2" s="310"/>
      <c r="H2" s="310"/>
      <c r="I2" s="310"/>
      <c r="J2" s="141"/>
      <c r="K2" s="142"/>
      <c r="L2" s="301" t="s">
        <v>110</v>
      </c>
      <c r="M2" s="304" t="s">
        <v>106</v>
      </c>
    </row>
    <row r="3" spans="1:13" s="1" customFormat="1" ht="22.5" customHeight="1" x14ac:dyDescent="0.25">
      <c r="A3" s="314"/>
      <c r="B3" s="314"/>
      <c r="C3" s="314"/>
      <c r="D3" s="311" t="s">
        <v>19</v>
      </c>
      <c r="E3" s="312"/>
      <c r="F3" s="307" t="s">
        <v>34</v>
      </c>
      <c r="G3" s="308"/>
      <c r="H3" s="307" t="s">
        <v>35</v>
      </c>
      <c r="I3" s="308"/>
      <c r="J3" s="143" t="s">
        <v>36</v>
      </c>
      <c r="K3" s="143" t="s">
        <v>37</v>
      </c>
      <c r="L3" s="302"/>
      <c r="M3" s="305"/>
    </row>
    <row r="4" spans="1:13" s="1" customFormat="1" ht="28.5" customHeight="1" x14ac:dyDescent="0.25">
      <c r="A4" s="315"/>
      <c r="B4" s="315"/>
      <c r="C4" s="315"/>
      <c r="D4" s="144" t="s">
        <v>55</v>
      </c>
      <c r="E4" s="144" t="s">
        <v>56</v>
      </c>
      <c r="F4" s="144" t="s">
        <v>55</v>
      </c>
      <c r="G4" s="145" t="s">
        <v>56</v>
      </c>
      <c r="H4" s="215" t="s">
        <v>55</v>
      </c>
      <c r="I4" s="145" t="s">
        <v>56</v>
      </c>
      <c r="J4" s="144" t="s">
        <v>55</v>
      </c>
      <c r="K4" s="144" t="s">
        <v>55</v>
      </c>
      <c r="L4" s="303"/>
      <c r="M4" s="306"/>
    </row>
    <row r="5" spans="1:13" s="1" customFormat="1" ht="15" x14ac:dyDescent="0.25">
      <c r="A5" s="146">
        <v>1</v>
      </c>
      <c r="B5" s="147">
        <v>2</v>
      </c>
      <c r="C5" s="147">
        <v>3</v>
      </c>
      <c r="D5" s="146">
        <v>4</v>
      </c>
      <c r="E5" s="146">
        <v>5</v>
      </c>
      <c r="F5" s="148">
        <f>E5+1</f>
        <v>6</v>
      </c>
      <c r="G5" s="148">
        <f t="shared" ref="G5:J5" si="0">F5+1</f>
        <v>7</v>
      </c>
      <c r="H5" s="148">
        <f t="shared" si="0"/>
        <v>8</v>
      </c>
      <c r="I5" s="148">
        <f t="shared" si="0"/>
        <v>9</v>
      </c>
      <c r="J5" s="148">
        <f t="shared" si="0"/>
        <v>10</v>
      </c>
      <c r="K5" s="148">
        <f t="shared" ref="K5:M5" si="1">J5+1</f>
        <v>11</v>
      </c>
      <c r="L5" s="148">
        <f t="shared" si="1"/>
        <v>12</v>
      </c>
      <c r="M5" s="148">
        <f t="shared" si="1"/>
        <v>13</v>
      </c>
    </row>
    <row r="6" spans="1:13" s="1" customFormat="1" ht="15" customHeight="1" x14ac:dyDescent="0.25">
      <c r="A6" s="149" t="s">
        <v>23</v>
      </c>
      <c r="B6" s="211" t="s">
        <v>45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3"/>
    </row>
    <row r="7" spans="1:13" s="1" customFormat="1" ht="30" x14ac:dyDescent="0.25">
      <c r="A7" s="150">
        <v>1</v>
      </c>
      <c r="B7" s="151" t="s">
        <v>46</v>
      </c>
      <c r="C7" s="152" t="s">
        <v>47</v>
      </c>
      <c r="D7" s="152">
        <v>0</v>
      </c>
      <c r="E7" s="152">
        <v>0</v>
      </c>
      <c r="F7" s="152">
        <v>0</v>
      </c>
      <c r="G7" s="152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/>
    </row>
    <row r="8" spans="1:13" s="1" customFormat="1" ht="180" x14ac:dyDescent="0.25">
      <c r="A8" s="153" t="s">
        <v>15</v>
      </c>
      <c r="B8" s="154" t="s">
        <v>48</v>
      </c>
      <c r="C8" s="155" t="s">
        <v>22</v>
      </c>
      <c r="D8" s="155">
        <v>0</v>
      </c>
      <c r="E8" s="155">
        <v>0</v>
      </c>
      <c r="F8" s="155">
        <v>0</v>
      </c>
      <c r="G8" s="155">
        <v>0</v>
      </c>
      <c r="H8" s="156">
        <v>0</v>
      </c>
      <c r="I8" s="156">
        <v>0</v>
      </c>
      <c r="J8" s="156">
        <v>0</v>
      </c>
      <c r="K8" s="156">
        <v>0</v>
      </c>
      <c r="L8" s="156">
        <v>0</v>
      </c>
      <c r="M8" s="156"/>
    </row>
    <row r="9" spans="1:13" s="1" customFormat="1" ht="15" x14ac:dyDescent="0.25">
      <c r="A9" s="157" t="s">
        <v>16</v>
      </c>
      <c r="B9" s="158" t="s">
        <v>49</v>
      </c>
      <c r="C9" s="159" t="s">
        <v>50</v>
      </c>
      <c r="D9" s="160">
        <v>14</v>
      </c>
      <c r="E9" s="160">
        <v>14</v>
      </c>
      <c r="F9" s="160">
        <v>14</v>
      </c>
      <c r="G9" s="160">
        <v>14</v>
      </c>
      <c r="H9" s="160">
        <v>14</v>
      </c>
      <c r="I9" s="160">
        <v>14</v>
      </c>
      <c r="J9" s="160">
        <v>14</v>
      </c>
      <c r="K9" s="160">
        <v>14</v>
      </c>
      <c r="L9" s="160">
        <v>0</v>
      </c>
      <c r="M9" s="160"/>
    </row>
  </sheetData>
  <mergeCells count="10">
    <mergeCell ref="L2:L4"/>
    <mergeCell ref="M2:M4"/>
    <mergeCell ref="H3:I3"/>
    <mergeCell ref="D2:I2"/>
    <mergeCell ref="A1:K1"/>
    <mergeCell ref="D3:E3"/>
    <mergeCell ref="A2:A4"/>
    <mergeCell ref="B2:B4"/>
    <mergeCell ref="C2:C4"/>
    <mergeCell ref="F3:G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2020-05-12T06:14:41Z</cp:lastPrinted>
  <dcterms:created xsi:type="dcterms:W3CDTF">1996-10-08T23:32:33Z</dcterms:created>
  <dcterms:modified xsi:type="dcterms:W3CDTF">2021-07-28T03:03:26Z</dcterms:modified>
</cp:coreProperties>
</file>