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0" yWindow="0" windowWidth="28605" windowHeight="12000" activeTab="4"/>
  </bookViews>
  <sheets>
    <sheet name="раздел 1" sheetId="6" r:id="rId1"/>
    <sheet name="раздел 2" sheetId="7" r:id="rId2"/>
    <sheet name="раздел 3" sheetId="5" r:id="rId3"/>
    <sheet name="раздел 4" sheetId="10" r:id="rId4"/>
    <sheet name="раздел 5" sheetId="8" r:id="rId5"/>
  </sheets>
  <externalReferences>
    <externalReference r:id="rId6"/>
  </externalReferences>
  <definedNames>
    <definedName name="_xlnm.Print_Area" localSheetId="1">'раздел 2'!$A$1:$O$35</definedName>
    <definedName name="_xlnm.Print_Area" localSheetId="4">'раздел 5'!$A$1:$K$22</definedName>
  </definedNames>
  <calcPr calcId="145621"/>
</workbook>
</file>

<file path=xl/calcChain.xml><?xml version="1.0" encoding="utf-8"?>
<calcChain xmlns="http://schemas.openxmlformats.org/spreadsheetml/2006/main">
  <c r="J16" i="8" l="1"/>
  <c r="J20" i="8" l="1"/>
  <c r="J18" i="8"/>
  <c r="J17" i="8"/>
  <c r="J19" i="8"/>
  <c r="J21" i="8"/>
  <c r="J13" i="8"/>
  <c r="J14" i="8"/>
  <c r="J9" i="8"/>
  <c r="J10" i="8"/>
  <c r="H16" i="8" l="1"/>
  <c r="I16" i="8" l="1"/>
  <c r="I21" i="8"/>
  <c r="I19" i="8" s="1"/>
  <c r="I18" i="8"/>
  <c r="I17" i="8"/>
  <c r="O19" i="7" l="1"/>
  <c r="O28" i="7"/>
  <c r="O31" i="7"/>
  <c r="O14" i="7"/>
  <c r="G18" i="8" l="1"/>
  <c r="G17" i="8"/>
  <c r="G21" i="8" s="1"/>
  <c r="G19" i="8" s="1"/>
  <c r="H21" i="8"/>
  <c r="H19" i="8" s="1"/>
  <c r="F21" i="8"/>
  <c r="F19" i="8" s="1"/>
  <c r="F16" i="8"/>
  <c r="E21" i="8"/>
  <c r="E19" i="8" s="1"/>
  <c r="D21" i="8"/>
  <c r="D19" i="8" s="1"/>
  <c r="E16" i="8"/>
  <c r="D16" i="8"/>
  <c r="G16" i="8" l="1"/>
  <c r="K33" i="7" l="1"/>
  <c r="G33" i="7"/>
  <c r="J33" i="7"/>
  <c r="I33" i="7"/>
  <c r="H33" i="7"/>
  <c r="F33" i="7"/>
  <c r="E33" i="7"/>
  <c r="D33" i="7"/>
  <c r="K31" i="7"/>
  <c r="G31" i="7"/>
  <c r="J30" i="7"/>
  <c r="I30" i="7"/>
  <c r="H30" i="7"/>
  <c r="F30" i="7"/>
  <c r="E30" i="7"/>
  <c r="D30" i="7"/>
  <c r="K29" i="7"/>
  <c r="G29" i="7"/>
  <c r="K28" i="7"/>
  <c r="J27" i="7"/>
  <c r="I27" i="7"/>
  <c r="H27" i="7"/>
  <c r="F27" i="7"/>
  <c r="G27" i="7" s="1"/>
  <c r="E27" i="7"/>
  <c r="D27" i="7"/>
  <c r="K24" i="7"/>
  <c r="G24" i="7"/>
  <c r="G23" i="7" s="1"/>
  <c r="J24" i="7"/>
  <c r="I24" i="7"/>
  <c r="I23" i="7" s="1"/>
  <c r="I22" i="7" s="1"/>
  <c r="H24" i="7"/>
  <c r="H23" i="7" s="1"/>
  <c r="F24" i="7"/>
  <c r="E24" i="7"/>
  <c r="E23" i="7" s="1"/>
  <c r="E22" i="7" s="1"/>
  <c r="D24" i="7"/>
  <c r="D23" i="7" s="1"/>
  <c r="K20" i="7"/>
  <c r="G20" i="7"/>
  <c r="K19" i="7"/>
  <c r="G19" i="7"/>
  <c r="G17" i="7"/>
  <c r="K17" i="7"/>
  <c r="J17" i="7"/>
  <c r="I17" i="7"/>
  <c r="H17" i="7"/>
  <c r="F17" i="7"/>
  <c r="E17" i="7"/>
  <c r="D17" i="7"/>
  <c r="K14" i="7"/>
  <c r="G14" i="7"/>
  <c r="J13" i="7"/>
  <c r="I13" i="7"/>
  <c r="H13" i="7"/>
  <c r="F13" i="7"/>
  <c r="E13" i="7"/>
  <c r="D13" i="7"/>
  <c r="J12" i="7"/>
  <c r="I12" i="7"/>
  <c r="I16" i="7" s="1"/>
  <c r="I21" i="7" s="1"/>
  <c r="H12" i="7"/>
  <c r="H16" i="7" s="1"/>
  <c r="F12" i="7"/>
  <c r="F16" i="7" s="1"/>
  <c r="E12" i="7"/>
  <c r="E16" i="7" s="1"/>
  <c r="E21" i="7" s="1"/>
  <c r="D12" i="7"/>
  <c r="D16" i="7" s="1"/>
  <c r="D21" i="7" s="1"/>
  <c r="K12" i="7"/>
  <c r="G10" i="7"/>
  <c r="G12" i="7" s="1"/>
  <c r="H22" i="7" l="1"/>
  <c r="F23" i="7"/>
  <c r="F22" i="7" s="1"/>
  <c r="J23" i="7"/>
  <c r="J22" i="7" s="1"/>
  <c r="F21" i="7"/>
  <c r="K13" i="7"/>
  <c r="G30" i="7"/>
  <c r="G22" i="7" s="1"/>
  <c r="J16" i="7"/>
  <c r="J21" i="7" s="1"/>
  <c r="H21" i="7"/>
  <c r="G13" i="7"/>
  <c r="D22" i="7"/>
  <c r="K27" i="7"/>
  <c r="K23" i="7" s="1"/>
  <c r="K30" i="7"/>
  <c r="G16" i="7"/>
  <c r="G21" i="7" s="1"/>
  <c r="K16" i="7"/>
  <c r="K21" i="7" s="1"/>
  <c r="K22" i="7" l="1"/>
  <c r="O33" i="7" l="1"/>
  <c r="N33" i="7"/>
  <c r="M33" i="7"/>
  <c r="L33" i="7"/>
  <c r="O30" i="7"/>
  <c r="N30" i="7"/>
  <c r="M30" i="7"/>
  <c r="L30" i="7"/>
  <c r="N27" i="7"/>
  <c r="M27" i="7"/>
  <c r="M23" i="7" s="1"/>
  <c r="M22" i="7" s="1"/>
  <c r="L27" i="7"/>
  <c r="N24" i="7"/>
  <c r="M24" i="7"/>
  <c r="L24" i="7"/>
  <c r="O17" i="7"/>
  <c r="N17" i="7"/>
  <c r="M17" i="7"/>
  <c r="L17" i="7"/>
  <c r="O13" i="7"/>
  <c r="N13" i="7"/>
  <c r="M13" i="7"/>
  <c r="L13" i="7"/>
  <c r="N12" i="7"/>
  <c r="M12" i="7"/>
  <c r="L12" i="7"/>
  <c r="L16" i="7" s="1"/>
  <c r="O12" i="7"/>
  <c r="O16" i="7" s="1"/>
  <c r="N23" i="7" l="1"/>
  <c r="N22" i="7" s="1"/>
  <c r="O21" i="7"/>
  <c r="M16" i="7"/>
  <c r="M21" i="7" s="1"/>
  <c r="N16" i="7"/>
  <c r="N21" i="7" s="1"/>
  <c r="O24" i="7"/>
  <c r="L23" i="7"/>
  <c r="L22" i="7" s="1"/>
  <c r="L21" i="7"/>
  <c r="O27" i="7"/>
  <c r="O23" i="7" l="1"/>
  <c r="O22" i="7" s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K21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1-водопровод</t>
        </r>
      </text>
    </comment>
  </commentList>
</comments>
</file>

<file path=xl/sharedStrings.xml><?xml version="1.0" encoding="utf-8"?>
<sst xmlns="http://schemas.openxmlformats.org/spreadsheetml/2006/main" count="240" uniqueCount="124">
  <si>
    <t>3.</t>
  </si>
  <si>
    <t>1.</t>
  </si>
  <si>
    <t>2.</t>
  </si>
  <si>
    <t>4.</t>
  </si>
  <si>
    <t>куб.м</t>
  </si>
  <si>
    <t>№              п/п</t>
  </si>
  <si>
    <t>Наименование показателя</t>
  </si>
  <si>
    <t>Единица измерения</t>
  </si>
  <si>
    <t>Величина показателя</t>
  </si>
  <si>
    <t>Объем финансовых потребностей</t>
  </si>
  <si>
    <t>тыс. руб.</t>
  </si>
  <si>
    <t>5.</t>
  </si>
  <si>
    <t>6.</t>
  </si>
  <si>
    <t>6.1.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</si>
  <si>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</si>
  <si>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</si>
  <si>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</si>
  <si>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</si>
  <si>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</si>
  <si>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* План мероприятий, направленных на улучшение качества питьевой воды, организацией не представлен.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</si>
  <si>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</si>
  <si>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</si>
  <si>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</si>
  <si>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</si>
  <si>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</si>
  <si>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ед./км</t>
  </si>
  <si>
    <t>Показатели эффективности использования ресурсов, в том числе уровень потерь воды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</si>
  <si>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</si>
  <si>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кВт.ч/куб.м</t>
  </si>
  <si>
    <t>* План мероприятий по ремонту объектов централизованной системы холодного водоснабжения организацией не представлен</t>
  </si>
  <si>
    <t>* План мероприятий по энергосбережению и повышению энергетической эффективности организацией не представлен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</si>
  <si>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</si>
  <si>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Значение показателя</t>
  </si>
  <si>
    <t>I</t>
  </si>
  <si>
    <t>1</t>
  </si>
  <si>
    <t>2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</si>
  <si>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</si>
  <si>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</si>
  <si>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</si>
  <si>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ед.</t>
  </si>
  <si>
    <t>км.</t>
  </si>
  <si>
    <t>III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</si>
  <si>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</si>
  <si>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</si>
  <si>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</si>
  <si>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</si>
  <si>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</si>
  <si>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</si>
  <si>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2.1</t>
  </si>
  <si>
    <t>2.2</t>
  </si>
  <si>
    <t>тыс.куб.м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</si>
  <si>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питьевой воды</t>
  </si>
  <si>
    <t>тыс.кВт.ч</t>
  </si>
  <si>
    <t>показатель надежности и бесперебойности централизованной системы холодного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</si>
  <si>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</si>
  <si>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</si>
  <si>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</si>
  <si>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</si>
  <si>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</si>
  <si>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</si>
  <si>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</si>
  <si>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ООО "Тепло-Инчоун"</t>
  </si>
  <si>
    <t xml:space="preserve"> 689202, Чукотский автономный округ, Иультинский район, п.Эгвекинот, ул.Ленина, д.12</t>
  </si>
  <si>
    <t>ОТЧЕТ ОБ ИСПОЛНЕНИИ ПРОИЗВОДСТВЕННОЙ ПРОГРАММЫ</t>
  </si>
  <si>
    <t xml:space="preserve">Раздел 2. Баланс водоснабжения (питьевая вода (питьевое водоснабжение)) </t>
  </si>
  <si>
    <t>№
п/п</t>
  </si>
  <si>
    <t>Наименование</t>
  </si>
  <si>
    <t>план</t>
  </si>
  <si>
    <t>факт</t>
  </si>
  <si>
    <t>год</t>
  </si>
  <si>
    <t>1 полугодие</t>
  </si>
  <si>
    <t>2 полугодие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</si>
  <si>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</si>
  <si>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</si>
  <si>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</si>
  <si>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</si>
  <si>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</si>
  <si>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</si>
  <si>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</si>
  <si>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</si>
  <si>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</si>
  <si>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</si>
  <si>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</si>
  <si>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Полезный отпуск питьевой воды, всего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</si>
  <si>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</si>
  <si>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</si>
  <si>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</si>
  <si>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</si>
  <si>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</si>
  <si>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</si>
  <si>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</si>
  <si>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</si>
  <si>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</si>
  <si>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</si>
  <si>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</si>
  <si>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</si>
  <si>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</si>
  <si>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</si>
  <si>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</si>
  <si>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</si>
  <si>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</si>
  <si>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</si>
  <si>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</si>
  <si>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</si>
  <si>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</si>
  <si>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</si>
  <si>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</si>
  <si>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r>
      <t xml:space="preserve">Раздел 3. Перечень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</si>
  <si>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водоснабжения*</t>
    </r>
  </si>
  <si>
    <t>Средства на реализацию мероприятия, тыс.руб.</t>
  </si>
  <si>
    <t>ПЛАН</t>
  </si>
  <si>
    <t>ФАКТ</t>
  </si>
  <si>
    <t>3.2. Мероприятия, направленные на улучшение качества питьевой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</si>
  <si>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</si>
  <si>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Раздел 4. Объем финансовых потребностей для реализации производственной программы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</si>
  <si>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</si>
  <si>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2017 год</t>
  </si>
  <si>
    <t>2018 год</t>
  </si>
  <si>
    <t>2019 год</t>
  </si>
  <si>
    <t>Показатели прозводственной деятельности</t>
  </si>
  <si>
    <t>в сфере водоснабжения (питьевое водоснабжение) за 2019 год</t>
  </si>
  <si>
    <t>Отклонение (- не использовано, + перерасход)</t>
  </si>
  <si>
    <t>Отклонение</t>
  </si>
  <si>
    <t>Причины отклонения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</si>
</sst>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0.000"/>
    <numFmt numFmtId="168" formatCode="0.00000"/>
  </numFmts>
  <fonts count="2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8" fillId="0" borderId="0"/>
    <xf numFmtId="0" fontId="9" fillId="0" borderId="0"/>
    <xf numFmtId="0" fontId="16" fillId="0" borderId="0"/>
    <xf numFmtId="0" fontId="16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</cellStyleXfs>
  <cellXfs count="26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wrapText="1"/>
    </xf>
    <xf numFmtId="0" fontId="1" fillId="0" borderId="1" xfId="1" applyFont="1" applyBorder="1" applyAlignment="1">
      <alignment horizontal="center"/>
    </xf>
    <xf numFmtId="3" fontId="1" fillId="0" borderId="1" xfId="1" applyNumberFormat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justify" vertical="top" wrapText="1"/>
    </xf>
    <xf numFmtId="0" fontId="6" fillId="0" borderId="6" xfId="2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0" fillId="0" borderId="0" xfId="3" applyFont="1"/>
    <xf numFmtId="0" fontId="6" fillId="0" borderId="1" xfId="3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3" applyFont="1"/>
    <xf numFmtId="0" fontId="1" fillId="0" borderId="1" xfId="1" applyFont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3" applyFont="1"/>
    <xf numFmtId="0" fontId="1" fillId="0" borderId="1" xfId="0" applyFont="1" applyBorder="1" applyAlignment="1">
      <alignment vertical="center" wrapText="1"/>
    </xf>
    <xf numFmtId="0" fontId="11" fillId="0" borderId="0" xfId="1" applyFont="1"/>
    <xf numFmtId="0" fontId="13" fillId="0" borderId="0" xfId="1" applyFont="1" applyAlignment="1">
      <alignment vertical="top"/>
    </xf>
    <xf numFmtId="0" fontId="4" fillId="2" borderId="1" xfId="1" applyFont="1" applyFill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2" fillId="0" borderId="3" xfId="1" applyFont="1" applyBorder="1" applyAlignment="1">
      <alignment vertical="center" wrapText="1"/>
    </xf>
    <xf numFmtId="0" fontId="14" fillId="0" borderId="3" xfId="1" applyFont="1" applyBorder="1" applyAlignment="1">
      <alignment horizontal="center" vertical="center" wrapText="1"/>
    </xf>
    <xf numFmtId="165" fontId="12" fillId="3" borderId="3" xfId="1" applyNumberFormat="1" applyFont="1" applyFill="1" applyBorder="1" applyAlignment="1">
      <alignment horizontal="center" vertical="center" wrapText="1"/>
    </xf>
    <xf numFmtId="165" fontId="12" fillId="3" borderId="11" xfId="1" applyNumberFormat="1" applyFont="1" applyFill="1" applyBorder="1" applyAlignment="1">
      <alignment horizontal="center" vertical="center" wrapText="1"/>
    </xf>
    <xf numFmtId="165" fontId="12" fillId="3" borderId="12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 indent="1"/>
    </xf>
    <xf numFmtId="0" fontId="14" fillId="0" borderId="8" xfId="1" applyFont="1" applyBorder="1" applyAlignment="1">
      <alignment horizontal="center" vertical="center" wrapText="1"/>
    </xf>
    <xf numFmtId="165" fontId="4" fillId="3" borderId="8" xfId="1" applyNumberFormat="1" applyFont="1" applyFill="1" applyBorder="1" applyAlignment="1">
      <alignment horizontal="right" vertical="center" wrapText="1"/>
    </xf>
    <xf numFmtId="165" fontId="4" fillId="3" borderId="13" xfId="1" applyNumberFormat="1" applyFont="1" applyFill="1" applyBorder="1" applyAlignment="1">
      <alignment horizontal="right" vertical="center" wrapText="1"/>
    </xf>
    <xf numFmtId="165" fontId="4" fillId="3" borderId="14" xfId="1" applyNumberFormat="1" applyFont="1" applyFill="1" applyBorder="1" applyAlignment="1">
      <alignment horizontal="right" vertical="center" wrapText="1"/>
    </xf>
    <xf numFmtId="165" fontId="4" fillId="3" borderId="5" xfId="1" applyNumberFormat="1" applyFont="1" applyFill="1" applyBorder="1" applyAlignment="1">
      <alignment horizontal="center" vertical="center" wrapText="1"/>
    </xf>
    <xf numFmtId="165" fontId="4" fillId="3" borderId="8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 indent="2"/>
    </xf>
    <xf numFmtId="0" fontId="14" fillId="0" borderId="5" xfId="1" applyFont="1" applyBorder="1" applyAlignment="1">
      <alignment horizontal="center" vertical="center" wrapText="1"/>
    </xf>
    <xf numFmtId="165" fontId="4" fillId="3" borderId="16" xfId="1" applyNumberFormat="1" applyFont="1" applyFill="1" applyBorder="1" applyAlignment="1">
      <alignment horizontal="right" vertical="center" wrapText="1"/>
    </xf>
    <xf numFmtId="165" fontId="4" fillId="3" borderId="17" xfId="1" applyNumberFormat="1" applyFont="1" applyFill="1" applyBorder="1" applyAlignment="1">
      <alignment horizontal="right" vertical="center" wrapText="1"/>
    </xf>
    <xf numFmtId="0" fontId="12" fillId="0" borderId="5" xfId="1" applyFont="1" applyBorder="1" applyAlignment="1">
      <alignment vertical="center" wrapText="1"/>
    </xf>
    <xf numFmtId="0" fontId="4" fillId="0" borderId="5" xfId="1" applyFont="1" applyBorder="1" applyAlignment="1">
      <alignment vertical="center" wrapText="1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3" borderId="17" xfId="1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 indent="1"/>
    </xf>
    <xf numFmtId="0" fontId="14" fillId="0" borderId="18" xfId="1" applyFont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right" vertical="center" wrapText="1"/>
    </xf>
    <xf numFmtId="165" fontId="4" fillId="3" borderId="20" xfId="1" applyNumberFormat="1" applyFont="1" applyFill="1" applyBorder="1" applyAlignment="1">
      <alignment horizontal="right" vertical="center" wrapText="1"/>
    </xf>
    <xf numFmtId="165" fontId="4" fillId="3" borderId="5" xfId="1" applyNumberFormat="1" applyFont="1" applyFill="1" applyBorder="1" applyAlignment="1">
      <alignment horizontal="right" vertical="center" wrapText="1"/>
    </xf>
    <xf numFmtId="49" fontId="12" fillId="0" borderId="21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vertical="center" wrapText="1"/>
    </xf>
    <xf numFmtId="0" fontId="13" fillId="0" borderId="8" xfId="1" applyFont="1" applyBorder="1" applyAlignment="1">
      <alignment horizontal="center" vertical="center" wrapText="1"/>
    </xf>
    <xf numFmtId="165" fontId="12" fillId="3" borderId="8" xfId="1" applyNumberFormat="1" applyFont="1" applyFill="1" applyBorder="1" applyAlignment="1">
      <alignment horizontal="center" vertical="center" wrapText="1"/>
    </xf>
    <xf numFmtId="165" fontId="12" fillId="3" borderId="13" xfId="1" applyNumberFormat="1" applyFont="1" applyFill="1" applyBorder="1" applyAlignment="1">
      <alignment horizontal="center" vertical="center" wrapText="1"/>
    </xf>
    <xf numFmtId="165" fontId="12" fillId="3" borderId="14" xfId="1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49" fontId="4" fillId="0" borderId="22" xfId="1" applyNumberFormat="1" applyFont="1" applyBorder="1" applyAlignment="1">
      <alignment horizontal="center" vertical="center" wrapText="1"/>
    </xf>
    <xf numFmtId="49" fontId="4" fillId="0" borderId="21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 indent="1"/>
    </xf>
    <xf numFmtId="49" fontId="4" fillId="0" borderId="5" xfId="1" applyNumberFormat="1" applyFont="1" applyBorder="1" applyAlignment="1">
      <alignment horizontal="center" vertical="center" wrapText="1"/>
    </xf>
    <xf numFmtId="49" fontId="12" fillId="0" borderId="5" xfId="1" applyNumberFormat="1" applyFont="1" applyBorder="1" applyAlignment="1">
      <alignment horizontal="center" vertical="center" wrapText="1"/>
    </xf>
    <xf numFmtId="0" fontId="14" fillId="0" borderId="5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0" fontId="13" fillId="0" borderId="18" xfId="1" applyFont="1" applyBorder="1" applyAlignment="1">
      <alignment horizontal="center" vertical="center" wrapText="1"/>
    </xf>
    <xf numFmtId="165" fontId="12" fillId="3" borderId="18" xfId="1" applyNumberFormat="1" applyFont="1" applyFill="1" applyBorder="1" applyAlignment="1">
      <alignment horizontal="center" vertical="center" wrapText="1"/>
    </xf>
    <xf numFmtId="165" fontId="12" fillId="3" borderId="19" xfId="1" applyNumberFormat="1" applyFont="1" applyFill="1" applyBorder="1" applyAlignment="1">
      <alignment horizontal="center" vertical="center" wrapText="1"/>
    </xf>
    <xf numFmtId="165" fontId="12" fillId="3" borderId="20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 indent="2"/>
    </xf>
    <xf numFmtId="0" fontId="12" fillId="0" borderId="18" xfId="1" applyFont="1" applyBorder="1" applyAlignment="1">
      <alignment horizontal="left" vertical="center" wrapText="1" indent="1"/>
    </xf>
    <xf numFmtId="49" fontId="4" fillId="0" borderId="18" xfId="1" applyNumberFormat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left" vertical="center" wrapText="1" indent="2"/>
    </xf>
    <xf numFmtId="0" fontId="4" fillId="0" borderId="5" xfId="1" applyFont="1" applyBorder="1" applyAlignment="1">
      <alignment horizontal="left" vertical="center" wrapText="1" indent="3"/>
    </xf>
    <xf numFmtId="49" fontId="12" fillId="0" borderId="8" xfId="1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 indent="1"/>
    </xf>
    <xf numFmtId="49" fontId="4" fillId="0" borderId="7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 indent="2"/>
    </xf>
    <xf numFmtId="0" fontId="14" fillId="0" borderId="7" xfId="1" applyFont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165" fontId="4" fillId="3" borderId="24" xfId="1" applyNumberFormat="1" applyFont="1" applyFill="1" applyBorder="1" applyAlignment="1">
      <alignment horizontal="right" vertical="center" wrapText="1"/>
    </xf>
    <xf numFmtId="165" fontId="4" fillId="3" borderId="25" xfId="1" applyNumberFormat="1" applyFont="1" applyFill="1" applyBorder="1" applyAlignment="1">
      <alignment horizontal="right" vertical="center" wrapText="1"/>
    </xf>
    <xf numFmtId="0" fontId="14" fillId="0" borderId="0" xfId="1" applyFont="1"/>
    <xf numFmtId="165" fontId="12" fillId="3" borderId="26" xfId="1" applyNumberFormat="1" applyFont="1" applyFill="1" applyBorder="1" applyAlignment="1">
      <alignment horizontal="center" vertical="center" wrapText="1"/>
    </xf>
    <xf numFmtId="165" fontId="4" fillId="3" borderId="27" xfId="1" applyNumberFormat="1" applyFont="1" applyFill="1" applyBorder="1" applyAlignment="1">
      <alignment horizontal="center" vertical="center" wrapText="1"/>
    </xf>
    <xf numFmtId="165" fontId="4" fillId="3" borderId="15" xfId="1" applyNumberFormat="1" applyFont="1" applyFill="1" applyBorder="1" applyAlignment="1">
      <alignment horizontal="center" vertical="center" wrapText="1"/>
    </xf>
    <xf numFmtId="165" fontId="12" fillId="3" borderId="15" xfId="1" applyNumberFormat="1" applyFont="1" applyFill="1" applyBorder="1" applyAlignment="1">
      <alignment horizontal="center" vertical="center" wrapText="1"/>
    </xf>
    <xf numFmtId="165" fontId="4" fillId="3" borderId="23" xfId="1" applyNumberFormat="1" applyFont="1" applyFill="1" applyBorder="1" applyAlignment="1">
      <alignment horizontal="center" vertical="center" wrapText="1"/>
    </xf>
    <xf numFmtId="165" fontId="12" fillId="3" borderId="23" xfId="1" applyNumberFormat="1" applyFont="1" applyFill="1" applyBorder="1" applyAlignment="1">
      <alignment horizontal="center" vertical="center" wrapText="1"/>
    </xf>
    <xf numFmtId="165" fontId="4" fillId="3" borderId="28" xfId="1" applyNumberFormat="1" applyFont="1" applyFill="1" applyBorder="1" applyAlignment="1">
      <alignment horizontal="center" vertical="center" wrapText="1"/>
    </xf>
    <xf numFmtId="165" fontId="12" fillId="3" borderId="16" xfId="1" applyNumberFormat="1" applyFont="1" applyFill="1" applyBorder="1" applyAlignment="1">
      <alignment horizontal="center" vertical="center" wrapText="1"/>
    </xf>
    <xf numFmtId="165" fontId="12" fillId="3" borderId="1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5" fontId="4" fillId="3" borderId="19" xfId="1" applyNumberFormat="1" applyFont="1" applyFill="1" applyBorder="1" applyAlignment="1">
      <alignment horizontal="center" vertical="center" wrapText="1"/>
    </xf>
    <xf numFmtId="165" fontId="4" fillId="3" borderId="20" xfId="1" applyNumberFormat="1" applyFont="1" applyFill="1" applyBorder="1" applyAlignment="1">
      <alignment horizontal="center" vertical="center" wrapText="1"/>
    </xf>
    <xf numFmtId="168" fontId="4" fillId="0" borderId="0" xfId="0" applyNumberFormat="1" applyFont="1"/>
    <xf numFmtId="0" fontId="4" fillId="0" borderId="0" xfId="0" applyFont="1" applyAlignment="1">
      <alignment horizontal="right"/>
    </xf>
    <xf numFmtId="164" fontId="6" fillId="3" borderId="2" xfId="0" applyNumberFormat="1" applyFont="1" applyFill="1" applyBorder="1" applyAlignment="1">
      <alignment horizontal="center" vertical="center"/>
    </xf>
    <xf numFmtId="0" fontId="2" fillId="0" borderId="29" xfId="1" applyFont="1" applyBorder="1" applyAlignment="1">
      <alignment horizontal="left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6" fillId="0" borderId="22" xfId="2" applyFont="1" applyBorder="1" applyAlignment="1">
      <alignment horizontal="left" vertical="top" wrapText="1"/>
    </xf>
    <xf numFmtId="0" fontId="6" fillId="0" borderId="32" xfId="2" applyFont="1" applyBorder="1" applyAlignment="1">
      <alignment horizontal="left" vertical="top" wrapText="1"/>
    </xf>
    <xf numFmtId="0" fontId="6" fillId="0" borderId="21" xfId="2" applyFont="1" applyBorder="1" applyAlignment="1">
      <alignment horizontal="left" vertical="top" wrapText="1"/>
    </xf>
    <xf numFmtId="0" fontId="1" fillId="0" borderId="33" xfId="1" applyFont="1" applyBorder="1" applyAlignment="1">
      <alignment vertical="center" wrapText="1"/>
    </xf>
    <xf numFmtId="0" fontId="1" fillId="0" borderId="30" xfId="1" applyFont="1" applyBorder="1" applyAlignment="1"/>
    <xf numFmtId="0" fontId="1" fillId="0" borderId="31" xfId="1" applyFont="1" applyBorder="1" applyAlignment="1"/>
    <xf numFmtId="0" fontId="1" fillId="0" borderId="33" xfId="1" applyFont="1" applyBorder="1" applyAlignment="1"/>
    <xf numFmtId="0" fontId="6" fillId="0" borderId="34" xfId="2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horizontal="center" vertical="center" wrapText="1"/>
    </xf>
    <xf numFmtId="167" fontId="6" fillId="0" borderId="15" xfId="0" applyNumberFormat="1" applyFont="1" applyBorder="1" applyAlignment="1">
      <alignment horizontal="center" vertical="center" wrapText="1"/>
    </xf>
    <xf numFmtId="166" fontId="6" fillId="0" borderId="16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5" fontId="6" fillId="0" borderId="36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164" fontId="1" fillId="0" borderId="30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5" fontId="12" fillId="3" borderId="5" xfId="1" applyNumberFormat="1" applyFont="1" applyFill="1" applyBorder="1" applyAlignment="1">
      <alignment horizontal="center" vertical="center" wrapText="1"/>
    </xf>
    <xf numFmtId="0" fontId="11" fillId="0" borderId="22" xfId="1" applyFont="1" applyBorder="1"/>
    <xf numFmtId="0" fontId="13" fillId="0" borderId="22" xfId="1" applyFont="1" applyBorder="1" applyAlignment="1">
      <alignment vertical="top"/>
    </xf>
    <xf numFmtId="164" fontId="6" fillId="0" borderId="2" xfId="0" applyNumberFormat="1" applyFont="1" applyBorder="1" applyAlignment="1">
      <alignment horizontal="center" vertical="center"/>
    </xf>
    <xf numFmtId="165" fontId="6" fillId="0" borderId="38" xfId="0" applyNumberFormat="1" applyFont="1" applyBorder="1" applyAlignment="1">
      <alignment horizontal="center" vertical="center" wrapText="1"/>
    </xf>
    <xf numFmtId="165" fontId="6" fillId="0" borderId="37" xfId="0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3" xfId="1" applyNumberFormat="1" applyFont="1" applyBorder="1" applyAlignment="1">
      <alignment horizontal="center" vertical="center" wrapText="1"/>
    </xf>
    <xf numFmtId="49" fontId="4" fillId="0" borderId="32" xfId="1" applyNumberFormat="1" applyFont="1" applyBorder="1" applyAlignment="1">
      <alignment horizontal="center" vertical="center" wrapText="1"/>
    </xf>
    <xf numFmtId="49" fontId="12" fillId="0" borderId="18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9" fillId="0" borderId="1" xfId="0" applyFont="1" applyBorder="1"/>
    <xf numFmtId="167" fontId="6" fillId="3" borderId="15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 shrinkToFit="1"/>
    </xf>
    <xf numFmtId="0" fontId="1" fillId="0" borderId="31" xfId="0" applyFont="1" applyBorder="1" applyAlignment="1">
      <alignment horizontal="left" vertical="center" wrapText="1" shrinkToFit="1"/>
    </xf>
    <xf numFmtId="0" fontId="4" fillId="0" borderId="26" xfId="0" applyFont="1" applyBorder="1"/>
    <xf numFmtId="0" fontId="4" fillId="0" borderId="39" xfId="0" applyFont="1" applyBorder="1"/>
    <xf numFmtId="0" fontId="4" fillId="0" borderId="40" xfId="0" applyFont="1" applyBorder="1"/>
    <xf numFmtId="167" fontId="6" fillId="0" borderId="3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7" fillId="0" borderId="0" xfId="3" applyFont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29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 wrapText="1"/>
    </xf>
    <xf numFmtId="0" fontId="12" fillId="2" borderId="31" xfId="1" applyFont="1" applyFill="1" applyBorder="1" applyAlignment="1">
      <alignment horizontal="center" vertical="center" wrapText="1"/>
    </xf>
    <xf numFmtId="0" fontId="12" fillId="2" borderId="33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33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164" fontId="1" fillId="0" borderId="30" xfId="1" applyNumberFormat="1" applyFont="1" applyBorder="1" applyAlignment="1">
      <alignment horizontal="center" vertical="center" wrapText="1"/>
    </xf>
    <xf numFmtId="164" fontId="1" fillId="0" borderId="31" xfId="1" applyNumberFormat="1" applyFont="1" applyBorder="1" applyAlignment="1">
      <alignment horizontal="center" vertical="center" wrapText="1"/>
    </xf>
    <xf numFmtId="164" fontId="1" fillId="0" borderId="33" xfId="1" applyNumberFormat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left"/>
    </xf>
    <xf numFmtId="0" fontId="1" fillId="0" borderId="33" xfId="1" applyFont="1" applyBorder="1" applyAlignment="1">
      <alignment horizontal="left"/>
    </xf>
    <xf numFmtId="0" fontId="1" fillId="0" borderId="30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33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wrapText="1"/>
    </xf>
    <xf numFmtId="0" fontId="1" fillId="0" borderId="30" xfId="1" applyFont="1" applyBorder="1" applyAlignment="1">
      <alignment horizontal="left" vertical="center" wrapText="1"/>
    </xf>
    <xf numFmtId="0" fontId="1" fillId="0" borderId="31" xfId="1" applyFont="1" applyBorder="1" applyAlignment="1">
      <alignment horizontal="left" vertical="center" wrapText="1"/>
    </xf>
    <xf numFmtId="0" fontId="1" fillId="0" borderId="33" xfId="1" applyFont="1" applyBorder="1" applyAlignment="1">
      <alignment horizontal="left" vertical="center" wrapText="1"/>
    </xf>
    <xf numFmtId="0" fontId="7" fillId="0" borderId="29" xfId="0" applyNumberFormat="1" applyFont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wrapText="1"/>
    </xf>
    <xf numFmtId="0" fontId="1" fillId="0" borderId="41" xfId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27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left" wrapText="1"/>
    </xf>
    <xf numFmtId="167" fontId="4" fillId="0" borderId="5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2" xfId="4"/>
    <cellStyle name="Обычный 2_ООО Тепловая компания (печора)" xfId="1"/>
    <cellStyle name="Обычный 3" xfId="6"/>
    <cellStyle name="Обычный 5" xfId="2"/>
    <cellStyle name="Обычный 8" xfId="5"/>
    <cellStyle name="Обычный_PP_PitWater" xfId="3"/>
    <cellStyle name="Процентный 4" xfId="7"/>
    <cellStyle name="Стиль 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0%20&#1075;&#1086;&#1076;/&#1055;&#1055;%20&#1042;&#1057;%20&#1042;&#1054;%202017-2023/&#1055;&#1055;%20&#1092;&#1072;&#1082;&#1090;%202018/&#1085;&#1072;%20&#1089;&#1072;&#1081;&#1090;/&#1058;_&#1048;&#1085;&#1095;&#1086;&#1091;&#1085;/_&#1061;&#1042;&#1057;%20&#1058;&#1048;%20&#1055;&#1055;%202017-2018%20&#1092;&#1072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,4"/>
      <sheetName val="раздел 5"/>
    </sheetNames>
    <sheetDataSet>
      <sheetData sheetId="0" refreshError="1"/>
      <sheetData sheetId="1">
        <row r="10">
          <cell r="K10">
            <v>1489.4769999999999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B23"/>
  <sheetViews>
    <sheetView workbookViewId="0">
      <selection activeCell="A23" sqref="A23"/>
    </sheetView>
  </sheetViews>
  <sheetFormatPr defaultRowHeight="15.75" x14ac:dyDescent="0.25"/>
  <cols>
    <col min="1" max="1" width="51.28515625" style="39" customWidth="1"/>
    <col min="2" max="2" width="61.85546875" style="39" customWidth="1"/>
    <col min="3" max="16384" width="9.140625" style="39"/>
  </cols>
  <sheetData>
    <row r="1" spans="1:2" s="36" customFormat="1" ht="18.75" x14ac:dyDescent="0.3">
      <c r="A1" s="189" t="s">
        <v>63</v>
      </c>
      <c r="B1" s="189"/>
    </row>
    <row r="2" spans="1:2" s="36" customFormat="1" ht="18.75" customHeight="1" x14ac:dyDescent="0.3">
      <c r="A2" s="190" t="s">
        <v>120</v>
      </c>
      <c r="B2" s="190"/>
    </row>
    <row r="3" spans="1:2" s="36" customFormat="1" ht="18.75" x14ac:dyDescent="0.3">
      <c r="A3" s="191"/>
      <c r="B3" s="192"/>
    </row>
    <row r="4" spans="1:2" s="36" customFormat="1" ht="18.75" customHeight="1" x14ac:dyDescent="0.3">
      <c r="A4" s="193" t="s">
        <v>54</v>
      </c>
      <c r="B4" s="193"/>
    </row>
    <row r="5" spans="1:2" ht="23.25" customHeight="1" x14ac:dyDescent="0.25">
      <c r="A5" s="37" t="s">
        <v>55</v>
      </c>
      <c r="B5" s="44" t="s">
        <v>61</v>
      </c>
    </row>
    <row r="6" spans="1:2" ht="39" customHeight="1" x14ac:dyDescent="0.25">
      <c r="A6" s="37" t="s">
        <v>56</v>
      </c>
      <c r="B6" s="44" t="s">
        <v>62</v>
      </c>
    </row>
    <row r="7" spans="1:2" ht="37.5" customHeight="1" x14ac:dyDescent="0.25">
      <c r="A7" s="37" t="s">
        <v>57</v>
      </c>
      <c r="B7" s="40" t="s">
        <v>58</v>
      </c>
    </row>
    <row r="8" spans="1:2" ht="29.25" customHeight="1" x14ac:dyDescent="0.25">
      <c r="A8" s="37" t="s">
        <v>59</v>
      </c>
      <c r="B8" s="38" t="s">
        <v>60</v>
      </c>
    </row>
    <row r="9" spans="1:2" s="43" customFormat="1" x14ac:dyDescent="0.25">
      <c r="A9" s="41"/>
      <c r="B9" s="42"/>
    </row>
    <row r="11" spans="1:2" x14ac:dyDescent="0.25">
      <c r="B11" s="164"/>
    </row>
    <row r="23" spans="1:2" s="43" customFormat="1" x14ac:dyDescent="0.25">
      <c r="A23" s="39"/>
      <c r="B23" s="39"/>
    </row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5"/>
  <sheetViews>
    <sheetView zoomScaleNormal="100" workbookViewId="0">
      <selection activeCell="S18" sqref="S18"/>
    </sheetView>
  </sheetViews>
  <sheetFormatPr defaultRowHeight="12.75" x14ac:dyDescent="0.2"/>
  <cols>
    <col min="1" max="1" width="6.7109375" style="107" customWidth="1"/>
    <col min="2" max="2" width="41" style="107" customWidth="1"/>
    <col min="3" max="3" width="10.7109375" style="107" customWidth="1"/>
    <col min="4" max="4" width="10" style="107" hidden="1" customWidth="1"/>
    <col min="5" max="6" width="12.5703125" style="107" hidden="1" customWidth="1"/>
    <col min="7" max="7" width="10" style="107" hidden="1" customWidth="1"/>
    <col min="8" max="8" width="9.42578125" style="107" hidden="1" customWidth="1"/>
    <col min="9" max="10" width="12.140625" style="107" hidden="1" customWidth="1"/>
    <col min="11" max="11" width="10" style="107" hidden="1" customWidth="1"/>
    <col min="12" max="12" width="9.7109375" style="107" customWidth="1"/>
    <col min="13" max="14" width="12.140625" style="107" customWidth="1"/>
    <col min="15" max="15" width="9.5703125" style="107" customWidth="1"/>
    <col min="16" max="16384" width="9.140625" style="107"/>
  </cols>
  <sheetData>
    <row r="1" spans="1:16" s="45" customFormat="1" ht="18.75" x14ac:dyDescent="0.3">
      <c r="A1" s="194" t="s">
        <v>64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6" s="45" customFormat="1" ht="18.75" x14ac:dyDescent="0.3">
      <c r="A2" s="195" t="s">
        <v>65</v>
      </c>
      <c r="B2" s="198" t="s">
        <v>66</v>
      </c>
      <c r="C2" s="198" t="s">
        <v>7</v>
      </c>
      <c r="D2" s="199" t="s">
        <v>119</v>
      </c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1"/>
      <c r="P2" s="159"/>
    </row>
    <row r="3" spans="1:16" s="46" customFormat="1" ht="15" customHeight="1" x14ac:dyDescent="0.2">
      <c r="A3" s="196"/>
      <c r="B3" s="198"/>
      <c r="C3" s="198"/>
      <c r="D3" s="202" t="s">
        <v>116</v>
      </c>
      <c r="E3" s="203"/>
      <c r="F3" s="203"/>
      <c r="G3" s="204"/>
      <c r="H3" s="202" t="s">
        <v>117</v>
      </c>
      <c r="I3" s="203"/>
      <c r="J3" s="203"/>
      <c r="K3" s="204"/>
      <c r="L3" s="202" t="s">
        <v>118</v>
      </c>
      <c r="M3" s="203"/>
      <c r="N3" s="203"/>
      <c r="O3" s="204"/>
      <c r="P3" s="160"/>
    </row>
    <row r="4" spans="1:16" s="46" customFormat="1" ht="15" customHeight="1" x14ac:dyDescent="0.2">
      <c r="A4" s="196"/>
      <c r="B4" s="198"/>
      <c r="C4" s="198"/>
      <c r="D4" s="47" t="s">
        <v>67</v>
      </c>
      <c r="E4" s="205" t="s">
        <v>68</v>
      </c>
      <c r="F4" s="206"/>
      <c r="G4" s="207"/>
      <c r="H4" s="47" t="s">
        <v>67</v>
      </c>
      <c r="I4" s="205" t="s">
        <v>68</v>
      </c>
      <c r="J4" s="206"/>
      <c r="K4" s="207"/>
      <c r="L4" s="47" t="s">
        <v>67</v>
      </c>
      <c r="M4" s="205" t="s">
        <v>68</v>
      </c>
      <c r="N4" s="206"/>
      <c r="O4" s="207"/>
    </row>
    <row r="5" spans="1:16" s="46" customFormat="1" ht="21.75" customHeight="1" x14ac:dyDescent="0.2">
      <c r="A5" s="197"/>
      <c r="B5" s="198"/>
      <c r="C5" s="198"/>
      <c r="D5" s="47" t="s">
        <v>69</v>
      </c>
      <c r="E5" s="47" t="s">
        <v>70</v>
      </c>
      <c r="F5" s="47" t="s">
        <v>71</v>
      </c>
      <c r="G5" s="47" t="s">
        <v>69</v>
      </c>
      <c r="H5" s="47" t="s">
        <v>69</v>
      </c>
      <c r="I5" s="47" t="s">
        <v>70</v>
      </c>
      <c r="J5" s="47" t="s">
        <v>71</v>
      </c>
      <c r="K5" s="47" t="s">
        <v>69</v>
      </c>
      <c r="L5" s="47" t="s">
        <v>69</v>
      </c>
      <c r="M5" s="47" t="s">
        <v>70</v>
      </c>
      <c r="N5" s="47" t="s">
        <v>71</v>
      </c>
      <c r="O5" s="47" t="s">
        <v>69</v>
      </c>
    </row>
    <row r="6" spans="1:16" s="48" customFormat="1" ht="15" x14ac:dyDescent="0.2">
      <c r="A6" s="165">
        <v>1</v>
      </c>
      <c r="B6" s="165">
        <v>2</v>
      </c>
      <c r="C6" s="165">
        <v>3</v>
      </c>
      <c r="D6" s="165">
        <v>4</v>
      </c>
      <c r="E6" s="165">
        <v>5</v>
      </c>
      <c r="F6" s="165">
        <v>6</v>
      </c>
      <c r="G6" s="165">
        <v>7</v>
      </c>
      <c r="H6" s="165">
        <v>8</v>
      </c>
      <c r="I6" s="165">
        <v>9</v>
      </c>
      <c r="J6" s="165">
        <v>10</v>
      </c>
      <c r="K6" s="165">
        <v>11</v>
      </c>
      <c r="L6" s="165">
        <v>12</v>
      </c>
      <c r="M6" s="165">
        <v>13</v>
      </c>
      <c r="N6" s="165">
        <v>14</v>
      </c>
      <c r="O6" s="165">
        <v>15</v>
      </c>
    </row>
    <row r="7" spans="1:16" s="48" customFormat="1" ht="28.5" x14ac:dyDescent="0.2">
      <c r="A7" s="169" t="s">
        <v>1</v>
      </c>
      <c r="B7" s="49" t="s">
        <v>72</v>
      </c>
      <c r="C7" s="50" t="s">
        <v>4</v>
      </c>
      <c r="D7" s="51"/>
      <c r="E7" s="52"/>
      <c r="F7" s="53"/>
      <c r="G7" s="108"/>
      <c r="H7" s="51"/>
      <c r="I7" s="52"/>
      <c r="J7" s="53"/>
      <c r="K7" s="108"/>
      <c r="L7" s="51"/>
      <c r="M7" s="52"/>
      <c r="N7" s="53"/>
      <c r="O7" s="108"/>
    </row>
    <row r="8" spans="1:16" s="48" customFormat="1" ht="15" x14ac:dyDescent="0.2">
      <c r="A8" s="54" t="s">
        <v>21</v>
      </c>
      <c r="B8" s="55" t="s">
        <v>73</v>
      </c>
      <c r="C8" s="56" t="s">
        <v>4</v>
      </c>
      <c r="D8" s="57"/>
      <c r="E8" s="58"/>
      <c r="F8" s="59"/>
      <c r="G8" s="109"/>
      <c r="H8" s="57"/>
      <c r="I8" s="58"/>
      <c r="J8" s="59"/>
      <c r="K8" s="109"/>
      <c r="L8" s="57"/>
      <c r="M8" s="58"/>
      <c r="N8" s="59"/>
      <c r="O8" s="109"/>
    </row>
    <row r="9" spans="1:16" s="48" customFormat="1" ht="15" x14ac:dyDescent="0.2">
      <c r="A9" s="86" t="s">
        <v>23</v>
      </c>
      <c r="B9" s="62" t="s">
        <v>74</v>
      </c>
      <c r="C9" s="63" t="s">
        <v>4</v>
      </c>
      <c r="D9" s="60"/>
      <c r="E9" s="64"/>
      <c r="F9" s="65"/>
      <c r="G9" s="110"/>
      <c r="H9" s="60"/>
      <c r="I9" s="64"/>
      <c r="J9" s="65"/>
      <c r="K9" s="110"/>
      <c r="L9" s="60"/>
      <c r="M9" s="64"/>
      <c r="N9" s="65"/>
      <c r="O9" s="110"/>
    </row>
    <row r="10" spans="1:16" s="48" customFormat="1" ht="28.5" x14ac:dyDescent="0.2">
      <c r="A10" s="87" t="s">
        <v>2</v>
      </c>
      <c r="B10" s="66" t="s">
        <v>75</v>
      </c>
      <c r="C10" s="63" t="s">
        <v>4</v>
      </c>
      <c r="D10" s="158">
        <v>1022.025</v>
      </c>
      <c r="E10" s="115">
        <v>466</v>
      </c>
      <c r="F10" s="116">
        <v>443</v>
      </c>
      <c r="G10" s="111">
        <f>E10+F10</f>
        <v>909</v>
      </c>
      <c r="H10" s="158">
        <v>1022.025</v>
      </c>
      <c r="I10" s="115">
        <v>912.16700000000003</v>
      </c>
      <c r="J10" s="116">
        <v>577.30999999999995</v>
      </c>
      <c r="K10" s="111">
        <v>1489.4769999999999</v>
      </c>
      <c r="L10" s="158">
        <v>1499.7450000000001</v>
      </c>
      <c r="M10" s="115">
        <v>355.58</v>
      </c>
      <c r="N10" s="116">
        <v>427.33000000000004</v>
      </c>
      <c r="O10" s="111">
        <v>782.91000000000008</v>
      </c>
    </row>
    <row r="11" spans="1:16" s="48" customFormat="1" ht="15" x14ac:dyDescent="0.2">
      <c r="A11" s="86" t="s">
        <v>0</v>
      </c>
      <c r="B11" s="67" t="s">
        <v>76</v>
      </c>
      <c r="C11" s="63" t="s">
        <v>4</v>
      </c>
      <c r="D11" s="60"/>
      <c r="E11" s="64"/>
      <c r="F11" s="65"/>
      <c r="G11" s="110"/>
      <c r="H11" s="60"/>
      <c r="I11" s="64"/>
      <c r="J11" s="65"/>
      <c r="K11" s="110"/>
      <c r="L11" s="60"/>
      <c r="M11" s="64"/>
      <c r="N11" s="65"/>
      <c r="O11" s="110"/>
    </row>
    <row r="12" spans="1:16" s="48" customFormat="1" ht="15" x14ac:dyDescent="0.2">
      <c r="A12" s="86" t="s">
        <v>3</v>
      </c>
      <c r="B12" s="67" t="s">
        <v>77</v>
      </c>
      <c r="C12" s="63" t="s">
        <v>4</v>
      </c>
      <c r="D12" s="60">
        <f t="shared" ref="D12:K12" si="0">D7+D10-D11</f>
        <v>1022.025</v>
      </c>
      <c r="E12" s="68">
        <f t="shared" si="0"/>
        <v>466</v>
      </c>
      <c r="F12" s="69">
        <f t="shared" si="0"/>
        <v>443</v>
      </c>
      <c r="G12" s="109">
        <f t="shared" si="0"/>
        <v>909</v>
      </c>
      <c r="H12" s="60">
        <f t="shared" si="0"/>
        <v>1022.025</v>
      </c>
      <c r="I12" s="68">
        <f t="shared" si="0"/>
        <v>912.16700000000003</v>
      </c>
      <c r="J12" s="69">
        <f t="shared" si="0"/>
        <v>577.30999999999995</v>
      </c>
      <c r="K12" s="109">
        <f t="shared" si="0"/>
        <v>1489.4769999999999</v>
      </c>
      <c r="L12" s="60">
        <f t="shared" ref="L12:O12" si="1">L7+L10-L11</f>
        <v>1499.7450000000001</v>
      </c>
      <c r="M12" s="68">
        <f t="shared" si="1"/>
        <v>355.58</v>
      </c>
      <c r="N12" s="69">
        <f t="shared" si="1"/>
        <v>427.33000000000004</v>
      </c>
      <c r="O12" s="109">
        <f t="shared" si="1"/>
        <v>782.91000000000008</v>
      </c>
    </row>
    <row r="13" spans="1:16" s="48" customFormat="1" ht="15" x14ac:dyDescent="0.2">
      <c r="A13" s="86" t="s">
        <v>11</v>
      </c>
      <c r="B13" s="67" t="s">
        <v>78</v>
      </c>
      <c r="C13" s="63" t="s">
        <v>4</v>
      </c>
      <c r="D13" s="60">
        <f t="shared" ref="D13:K13" si="2">D14+D15</f>
        <v>6.1</v>
      </c>
      <c r="E13" s="68">
        <f t="shared" si="2"/>
        <v>5</v>
      </c>
      <c r="F13" s="69">
        <f t="shared" si="2"/>
        <v>0</v>
      </c>
      <c r="G13" s="110">
        <f t="shared" si="2"/>
        <v>5</v>
      </c>
      <c r="H13" s="60">
        <f t="shared" si="2"/>
        <v>6.1</v>
      </c>
      <c r="I13" s="68">
        <f t="shared" si="2"/>
        <v>0</v>
      </c>
      <c r="J13" s="69">
        <f t="shared" si="2"/>
        <v>6.1</v>
      </c>
      <c r="K13" s="110">
        <f t="shared" si="2"/>
        <v>6.1</v>
      </c>
      <c r="L13" s="60">
        <f t="shared" ref="L13:O13" si="3">L14+L15</f>
        <v>6.1</v>
      </c>
      <c r="M13" s="68">
        <f t="shared" si="3"/>
        <v>1.5</v>
      </c>
      <c r="N13" s="69">
        <f t="shared" si="3"/>
        <v>2.5</v>
      </c>
      <c r="O13" s="110">
        <f t="shared" si="3"/>
        <v>4</v>
      </c>
    </row>
    <row r="14" spans="1:16" s="48" customFormat="1" ht="15" x14ac:dyDescent="0.2">
      <c r="A14" s="170" t="s">
        <v>79</v>
      </c>
      <c r="B14" s="70" t="s">
        <v>80</v>
      </c>
      <c r="C14" s="71" t="s">
        <v>4</v>
      </c>
      <c r="D14" s="72">
        <v>6.1</v>
      </c>
      <c r="E14" s="118">
        <v>5</v>
      </c>
      <c r="F14" s="119">
        <v>0</v>
      </c>
      <c r="G14" s="110">
        <f>E14+F14</f>
        <v>5</v>
      </c>
      <c r="H14" s="72">
        <v>6.1</v>
      </c>
      <c r="I14" s="118">
        <v>0</v>
      </c>
      <c r="J14" s="119">
        <v>6.1</v>
      </c>
      <c r="K14" s="110">
        <f>I14+J14</f>
        <v>6.1</v>
      </c>
      <c r="L14" s="72">
        <v>6.1</v>
      </c>
      <c r="M14" s="118">
        <v>1.5</v>
      </c>
      <c r="N14" s="119">
        <v>2.5</v>
      </c>
      <c r="O14" s="110">
        <f>M14+N14</f>
        <v>4</v>
      </c>
    </row>
    <row r="15" spans="1:16" s="48" customFormat="1" ht="15" x14ac:dyDescent="0.2">
      <c r="A15" s="84" t="s">
        <v>81</v>
      </c>
      <c r="B15" s="70" t="s">
        <v>82</v>
      </c>
      <c r="C15" s="63" t="s">
        <v>4</v>
      </c>
      <c r="D15" s="75"/>
      <c r="E15" s="64"/>
      <c r="F15" s="65"/>
      <c r="G15" s="110"/>
      <c r="H15" s="75"/>
      <c r="I15" s="64"/>
      <c r="J15" s="65"/>
      <c r="K15" s="110"/>
      <c r="L15" s="75"/>
      <c r="M15" s="64"/>
      <c r="N15" s="65"/>
      <c r="O15" s="110"/>
    </row>
    <row r="16" spans="1:16" s="82" customFormat="1" ht="28.5" x14ac:dyDescent="0.2">
      <c r="A16" s="76" t="s">
        <v>12</v>
      </c>
      <c r="B16" s="77" t="s">
        <v>83</v>
      </c>
      <c r="C16" s="78" t="s">
        <v>4</v>
      </c>
      <c r="D16" s="79">
        <f t="shared" ref="D16:K16" si="4">D12-D13</f>
        <v>1015.925</v>
      </c>
      <c r="E16" s="80">
        <f t="shared" si="4"/>
        <v>461</v>
      </c>
      <c r="F16" s="81">
        <f t="shared" si="4"/>
        <v>443</v>
      </c>
      <c r="G16" s="111">
        <f t="shared" si="4"/>
        <v>904</v>
      </c>
      <c r="H16" s="79">
        <f t="shared" si="4"/>
        <v>1015.925</v>
      </c>
      <c r="I16" s="80">
        <f t="shared" si="4"/>
        <v>912.16700000000003</v>
      </c>
      <c r="J16" s="81">
        <f t="shared" si="4"/>
        <v>571.20999999999992</v>
      </c>
      <c r="K16" s="111">
        <f t="shared" si="4"/>
        <v>1483.377</v>
      </c>
      <c r="L16" s="79">
        <f t="shared" ref="L16:O16" si="5">L12-L13</f>
        <v>1493.6450000000002</v>
      </c>
      <c r="M16" s="80">
        <f t="shared" si="5"/>
        <v>354.08</v>
      </c>
      <c r="N16" s="81">
        <f t="shared" si="5"/>
        <v>424.83000000000004</v>
      </c>
      <c r="O16" s="111">
        <f t="shared" si="5"/>
        <v>778.91000000000008</v>
      </c>
    </row>
    <row r="17" spans="1:15" s="48" customFormat="1" ht="15" x14ac:dyDescent="0.2">
      <c r="A17" s="83" t="s">
        <v>13</v>
      </c>
      <c r="B17" s="67" t="s">
        <v>84</v>
      </c>
      <c r="C17" s="63" t="s">
        <v>4</v>
      </c>
      <c r="D17" s="60">
        <f t="shared" ref="D17:K17" si="6">D18+D19+D20</f>
        <v>102.928</v>
      </c>
      <c r="E17" s="68">
        <f t="shared" si="6"/>
        <v>47</v>
      </c>
      <c r="F17" s="69">
        <f t="shared" si="6"/>
        <v>47</v>
      </c>
      <c r="G17" s="109">
        <f t="shared" si="6"/>
        <v>94</v>
      </c>
      <c r="H17" s="60">
        <f t="shared" si="6"/>
        <v>102.925</v>
      </c>
      <c r="I17" s="68">
        <f t="shared" si="6"/>
        <v>50</v>
      </c>
      <c r="J17" s="69">
        <f t="shared" si="6"/>
        <v>52.9</v>
      </c>
      <c r="K17" s="109">
        <f t="shared" si="6"/>
        <v>102.9</v>
      </c>
      <c r="L17" s="60">
        <f t="shared" ref="L17:O17" si="7">L18+L19+L20</f>
        <v>102.925</v>
      </c>
      <c r="M17" s="68">
        <f t="shared" si="7"/>
        <v>44.5</v>
      </c>
      <c r="N17" s="69">
        <f t="shared" si="7"/>
        <v>59</v>
      </c>
      <c r="O17" s="109">
        <f t="shared" si="7"/>
        <v>103.5</v>
      </c>
    </row>
    <row r="18" spans="1:15" s="48" customFormat="1" ht="15" x14ac:dyDescent="0.2">
      <c r="A18" s="84" t="s">
        <v>85</v>
      </c>
      <c r="B18" s="85" t="s">
        <v>86</v>
      </c>
      <c r="C18" s="71" t="s">
        <v>4</v>
      </c>
      <c r="D18" s="72"/>
      <c r="E18" s="73"/>
      <c r="F18" s="74"/>
      <c r="G18" s="110"/>
      <c r="H18" s="72"/>
      <c r="I18" s="73"/>
      <c r="J18" s="74"/>
      <c r="K18" s="110"/>
      <c r="L18" s="72"/>
      <c r="M18" s="73"/>
      <c r="N18" s="74"/>
      <c r="O18" s="110"/>
    </row>
    <row r="19" spans="1:15" s="48" customFormat="1" ht="15" x14ac:dyDescent="0.2">
      <c r="A19" s="86" t="s">
        <v>87</v>
      </c>
      <c r="B19" s="70" t="s">
        <v>88</v>
      </c>
      <c r="C19" s="63" t="s">
        <v>4</v>
      </c>
      <c r="D19" s="60">
        <v>82.484999999999999</v>
      </c>
      <c r="E19" s="68">
        <v>37</v>
      </c>
      <c r="F19" s="69">
        <v>38</v>
      </c>
      <c r="G19" s="110">
        <f>E19+F19</f>
        <v>75</v>
      </c>
      <c r="H19" s="60">
        <v>82.484999999999999</v>
      </c>
      <c r="I19" s="68">
        <v>40</v>
      </c>
      <c r="J19" s="69">
        <v>41</v>
      </c>
      <c r="K19" s="110">
        <f>I19+J19</f>
        <v>81</v>
      </c>
      <c r="L19" s="60">
        <v>102.925</v>
      </c>
      <c r="M19" s="68">
        <v>44.5</v>
      </c>
      <c r="N19" s="69">
        <v>59</v>
      </c>
      <c r="O19" s="110">
        <f>M19+N19</f>
        <v>103.5</v>
      </c>
    </row>
    <row r="20" spans="1:15" s="48" customFormat="1" ht="15" x14ac:dyDescent="0.2">
      <c r="A20" s="86" t="s">
        <v>89</v>
      </c>
      <c r="B20" s="70" t="s">
        <v>90</v>
      </c>
      <c r="C20" s="63" t="s">
        <v>4</v>
      </c>
      <c r="D20" s="60">
        <v>20.443000000000001</v>
      </c>
      <c r="E20" s="68">
        <v>10</v>
      </c>
      <c r="F20" s="69">
        <v>9</v>
      </c>
      <c r="G20" s="110">
        <f>E20+F20</f>
        <v>19</v>
      </c>
      <c r="H20" s="60">
        <v>20.440000000000001</v>
      </c>
      <c r="I20" s="68">
        <v>10</v>
      </c>
      <c r="J20" s="69">
        <v>11.9</v>
      </c>
      <c r="K20" s="110">
        <f>I20+J20</f>
        <v>21.9</v>
      </c>
      <c r="L20" s="60"/>
      <c r="M20" s="64"/>
      <c r="N20" s="69"/>
      <c r="O20" s="110"/>
    </row>
    <row r="21" spans="1:15" s="48" customFormat="1" ht="15" x14ac:dyDescent="0.2">
      <c r="A21" s="87" t="s">
        <v>91</v>
      </c>
      <c r="B21" s="66" t="s">
        <v>92</v>
      </c>
      <c r="C21" s="63" t="s">
        <v>4</v>
      </c>
      <c r="D21" s="60">
        <f t="shared" ref="D21:K21" si="8">D16-D17</f>
        <v>912.99699999999996</v>
      </c>
      <c r="E21" s="68">
        <f t="shared" si="8"/>
        <v>414</v>
      </c>
      <c r="F21" s="69">
        <f t="shared" si="8"/>
        <v>396</v>
      </c>
      <c r="G21" s="109">
        <f t="shared" si="8"/>
        <v>810</v>
      </c>
      <c r="H21" s="60">
        <f t="shared" si="8"/>
        <v>913</v>
      </c>
      <c r="I21" s="68">
        <f t="shared" si="8"/>
        <v>862.16700000000003</v>
      </c>
      <c r="J21" s="69">
        <f t="shared" si="8"/>
        <v>518.30999999999995</v>
      </c>
      <c r="K21" s="109">
        <f t="shared" si="8"/>
        <v>1380.4769999999999</v>
      </c>
      <c r="L21" s="60">
        <f t="shared" ref="L21:O21" si="9">L16-L17</f>
        <v>1390.7200000000003</v>
      </c>
      <c r="M21" s="68">
        <f t="shared" si="9"/>
        <v>309.58</v>
      </c>
      <c r="N21" s="69">
        <f t="shared" si="9"/>
        <v>365.83000000000004</v>
      </c>
      <c r="O21" s="109">
        <f t="shared" si="9"/>
        <v>675.41000000000008</v>
      </c>
    </row>
    <row r="22" spans="1:15" s="48" customFormat="1" ht="15" x14ac:dyDescent="0.2">
      <c r="A22" s="87"/>
      <c r="B22" s="88" t="s">
        <v>93</v>
      </c>
      <c r="C22" s="63"/>
      <c r="D22" s="60">
        <f t="shared" ref="D22:K22" si="10">D23+D30+D33</f>
        <v>913</v>
      </c>
      <c r="E22" s="68">
        <f t="shared" si="10"/>
        <v>414</v>
      </c>
      <c r="F22" s="69">
        <f t="shared" si="10"/>
        <v>396</v>
      </c>
      <c r="G22" s="110">
        <f t="shared" si="10"/>
        <v>810</v>
      </c>
      <c r="H22" s="60">
        <f t="shared" si="10"/>
        <v>913</v>
      </c>
      <c r="I22" s="68">
        <f t="shared" si="10"/>
        <v>862.16700000000003</v>
      </c>
      <c r="J22" s="69">
        <f t="shared" si="10"/>
        <v>518.30999999999995</v>
      </c>
      <c r="K22" s="110">
        <f t="shared" si="10"/>
        <v>1380.4769999999999</v>
      </c>
      <c r="L22" s="60">
        <f t="shared" ref="L22:O22" si="11">L23+L30+L33</f>
        <v>1390.72</v>
      </c>
      <c r="M22" s="68">
        <f t="shared" si="11"/>
        <v>309.58</v>
      </c>
      <c r="N22" s="69">
        <f t="shared" si="11"/>
        <v>365.82999999999993</v>
      </c>
      <c r="O22" s="110">
        <f t="shared" si="11"/>
        <v>675.41</v>
      </c>
    </row>
    <row r="23" spans="1:15" s="82" customFormat="1" ht="14.25" x14ac:dyDescent="0.2">
      <c r="A23" s="171" t="s">
        <v>94</v>
      </c>
      <c r="B23" s="89" t="s">
        <v>95</v>
      </c>
      <c r="C23" s="90" t="s">
        <v>4</v>
      </c>
      <c r="D23" s="91">
        <f t="shared" ref="D23:K23" si="12">D24+D27</f>
        <v>357</v>
      </c>
      <c r="E23" s="92">
        <f t="shared" si="12"/>
        <v>240</v>
      </c>
      <c r="F23" s="93">
        <f t="shared" si="12"/>
        <v>240</v>
      </c>
      <c r="G23" s="111">
        <f t="shared" si="12"/>
        <v>480</v>
      </c>
      <c r="H23" s="91">
        <f t="shared" si="12"/>
        <v>357</v>
      </c>
      <c r="I23" s="92">
        <f t="shared" si="12"/>
        <v>679.16700000000003</v>
      </c>
      <c r="J23" s="93">
        <f t="shared" si="12"/>
        <v>314.95999999999998</v>
      </c>
      <c r="K23" s="111">
        <f t="shared" si="12"/>
        <v>994.12699999999995</v>
      </c>
      <c r="L23" s="91">
        <f t="shared" ref="L23:O23" si="13">L24+L27</f>
        <v>834.72</v>
      </c>
      <c r="M23" s="92">
        <f t="shared" si="13"/>
        <v>135.6</v>
      </c>
      <c r="N23" s="93">
        <f t="shared" si="13"/>
        <v>160.91999999999999</v>
      </c>
      <c r="O23" s="111">
        <f t="shared" si="13"/>
        <v>296.52</v>
      </c>
    </row>
    <row r="24" spans="1:15" s="48" customFormat="1" ht="15" x14ac:dyDescent="0.2">
      <c r="A24" s="86"/>
      <c r="B24" s="70" t="s">
        <v>96</v>
      </c>
      <c r="C24" s="63" t="s">
        <v>4</v>
      </c>
      <c r="D24" s="60">
        <f t="shared" ref="D24:K24" si="14">D25+D26</f>
        <v>0</v>
      </c>
      <c r="E24" s="68">
        <f t="shared" si="14"/>
        <v>0</v>
      </c>
      <c r="F24" s="69">
        <f t="shared" si="14"/>
        <v>0</v>
      </c>
      <c r="G24" s="112">
        <f t="shared" si="14"/>
        <v>0</v>
      </c>
      <c r="H24" s="60">
        <f t="shared" si="14"/>
        <v>0</v>
      </c>
      <c r="I24" s="68">
        <f t="shared" si="14"/>
        <v>0</v>
      </c>
      <c r="J24" s="69">
        <f t="shared" si="14"/>
        <v>0</v>
      </c>
      <c r="K24" s="112">
        <f t="shared" si="14"/>
        <v>0</v>
      </c>
      <c r="L24" s="60">
        <f t="shared" ref="L24:O24" si="15">L25+L26</f>
        <v>0</v>
      </c>
      <c r="M24" s="68">
        <f t="shared" si="15"/>
        <v>0</v>
      </c>
      <c r="N24" s="69">
        <f t="shared" si="15"/>
        <v>0</v>
      </c>
      <c r="O24" s="112">
        <f t="shared" si="15"/>
        <v>0</v>
      </c>
    </row>
    <row r="25" spans="1:15" s="48" customFormat="1" ht="15" x14ac:dyDescent="0.2">
      <c r="A25" s="54"/>
      <c r="B25" s="94" t="s">
        <v>97</v>
      </c>
      <c r="C25" s="56" t="s">
        <v>4</v>
      </c>
      <c r="D25" s="61"/>
      <c r="E25" s="64"/>
      <c r="F25" s="69"/>
      <c r="G25" s="110"/>
      <c r="H25" s="61"/>
      <c r="I25" s="64"/>
      <c r="J25" s="69"/>
      <c r="K25" s="110"/>
      <c r="L25" s="61"/>
      <c r="M25" s="64"/>
      <c r="N25" s="69"/>
      <c r="O25" s="110"/>
    </row>
    <row r="26" spans="1:15" s="48" customFormat="1" ht="15" x14ac:dyDescent="0.2">
      <c r="A26" s="86"/>
      <c r="B26" s="62" t="s">
        <v>98</v>
      </c>
      <c r="C26" s="63" t="s">
        <v>4</v>
      </c>
      <c r="D26" s="60"/>
      <c r="E26" s="64"/>
      <c r="F26" s="69"/>
      <c r="G26" s="110"/>
      <c r="H26" s="60"/>
      <c r="I26" s="64"/>
      <c r="J26" s="69"/>
      <c r="K26" s="110"/>
      <c r="L26" s="60"/>
      <c r="M26" s="64"/>
      <c r="N26" s="69"/>
      <c r="O26" s="110"/>
    </row>
    <row r="27" spans="1:15" s="48" customFormat="1" ht="15" x14ac:dyDescent="0.2">
      <c r="A27" s="86" t="s">
        <v>99</v>
      </c>
      <c r="B27" s="70" t="s">
        <v>100</v>
      </c>
      <c r="C27" s="63" t="s">
        <v>4</v>
      </c>
      <c r="D27" s="60">
        <f>D28+D29</f>
        <v>357</v>
      </c>
      <c r="E27" s="68">
        <f>E28+E29</f>
        <v>240</v>
      </c>
      <c r="F27" s="69">
        <f>F28+F29</f>
        <v>240</v>
      </c>
      <c r="G27" s="110">
        <f>E27+F27</f>
        <v>480</v>
      </c>
      <c r="H27" s="60">
        <f>H28+H29</f>
        <v>357</v>
      </c>
      <c r="I27" s="68">
        <f>I28+I29</f>
        <v>679.16700000000003</v>
      </c>
      <c r="J27" s="69">
        <f>J28+J29</f>
        <v>314.95999999999998</v>
      </c>
      <c r="K27" s="110">
        <f>I27+J27</f>
        <v>994.12699999999995</v>
      </c>
      <c r="L27" s="60">
        <f>L28+L29</f>
        <v>834.72</v>
      </c>
      <c r="M27" s="68">
        <f>M28+M29</f>
        <v>135.6</v>
      </c>
      <c r="N27" s="69">
        <f>N28+N29</f>
        <v>160.91999999999999</v>
      </c>
      <c r="O27" s="110">
        <f>M27+N27</f>
        <v>296.52</v>
      </c>
    </row>
    <row r="28" spans="1:15" s="48" customFormat="1" ht="15" x14ac:dyDescent="0.2">
      <c r="A28" s="86"/>
      <c r="B28" s="62" t="s">
        <v>97</v>
      </c>
      <c r="C28" s="63" t="s">
        <v>4</v>
      </c>
      <c r="D28" s="60"/>
      <c r="E28" s="68"/>
      <c r="F28" s="69"/>
      <c r="G28" s="110"/>
      <c r="H28" s="60">
        <v>357</v>
      </c>
      <c r="I28" s="68">
        <v>679.16700000000003</v>
      </c>
      <c r="J28" s="69">
        <v>314.95999999999998</v>
      </c>
      <c r="K28" s="110">
        <f>I28+J28</f>
        <v>994.12699999999995</v>
      </c>
      <c r="L28" s="60">
        <v>834.72</v>
      </c>
      <c r="M28" s="68">
        <v>135.6</v>
      </c>
      <c r="N28" s="69">
        <v>160.91999999999999</v>
      </c>
      <c r="O28" s="110">
        <f>M28+N28</f>
        <v>296.52</v>
      </c>
    </row>
    <row r="29" spans="1:15" s="48" customFormat="1" ht="15" x14ac:dyDescent="0.2">
      <c r="A29" s="86"/>
      <c r="B29" s="62" t="s">
        <v>98</v>
      </c>
      <c r="C29" s="63" t="s">
        <v>4</v>
      </c>
      <c r="D29" s="60">
        <v>357</v>
      </c>
      <c r="E29" s="68">
        <v>240</v>
      </c>
      <c r="F29" s="69">
        <v>240</v>
      </c>
      <c r="G29" s="110">
        <f>E29+F29</f>
        <v>480</v>
      </c>
      <c r="H29" s="60"/>
      <c r="I29" s="68"/>
      <c r="J29" s="69"/>
      <c r="K29" s="110">
        <f>I29+J29</f>
        <v>0</v>
      </c>
      <c r="L29" s="60"/>
      <c r="M29" s="68"/>
      <c r="N29" s="69"/>
      <c r="O29" s="110"/>
    </row>
    <row r="30" spans="1:15" s="82" customFormat="1" ht="14.25" x14ac:dyDescent="0.2">
      <c r="A30" s="171" t="s">
        <v>101</v>
      </c>
      <c r="B30" s="95" t="s">
        <v>102</v>
      </c>
      <c r="C30" s="90" t="s">
        <v>4</v>
      </c>
      <c r="D30" s="91">
        <f t="shared" ref="D30:K30" si="16">D31+D32</f>
        <v>556</v>
      </c>
      <c r="E30" s="115">
        <f t="shared" si="16"/>
        <v>174</v>
      </c>
      <c r="F30" s="116">
        <f t="shared" si="16"/>
        <v>156</v>
      </c>
      <c r="G30" s="111">
        <f t="shared" si="16"/>
        <v>330</v>
      </c>
      <c r="H30" s="91">
        <f t="shared" si="16"/>
        <v>556</v>
      </c>
      <c r="I30" s="115">
        <f t="shared" si="16"/>
        <v>183</v>
      </c>
      <c r="J30" s="116">
        <f t="shared" si="16"/>
        <v>203.34999999999997</v>
      </c>
      <c r="K30" s="111">
        <f t="shared" si="16"/>
        <v>386.34999999999997</v>
      </c>
      <c r="L30" s="91">
        <f t="shared" ref="L30:O30" si="17">L31+L32</f>
        <v>556</v>
      </c>
      <c r="M30" s="115">
        <f t="shared" si="17"/>
        <v>173.98</v>
      </c>
      <c r="N30" s="116">
        <f t="shared" si="17"/>
        <v>204.90999999999997</v>
      </c>
      <c r="O30" s="111">
        <f t="shared" si="17"/>
        <v>378.89</v>
      </c>
    </row>
    <row r="31" spans="1:15" s="48" customFormat="1" ht="15" x14ac:dyDescent="0.2">
      <c r="A31" s="96"/>
      <c r="B31" s="97" t="s">
        <v>97</v>
      </c>
      <c r="C31" s="71" t="s">
        <v>4</v>
      </c>
      <c r="D31" s="60">
        <v>556</v>
      </c>
      <c r="E31" s="118">
        <v>174</v>
      </c>
      <c r="F31" s="119">
        <v>156</v>
      </c>
      <c r="G31" s="110">
        <f>E31+F31</f>
        <v>330</v>
      </c>
      <c r="H31" s="60">
        <v>556</v>
      </c>
      <c r="I31" s="118">
        <v>183</v>
      </c>
      <c r="J31" s="119">
        <v>203.34999999999997</v>
      </c>
      <c r="K31" s="110">
        <f>I31+J31</f>
        <v>386.34999999999997</v>
      </c>
      <c r="L31" s="60">
        <v>556</v>
      </c>
      <c r="M31" s="118">
        <v>173.98</v>
      </c>
      <c r="N31" s="119">
        <v>204.90999999999997</v>
      </c>
      <c r="O31" s="110">
        <f>M31+N31</f>
        <v>378.89</v>
      </c>
    </row>
    <row r="32" spans="1:15" s="48" customFormat="1" ht="15" x14ac:dyDescent="0.2">
      <c r="A32" s="86"/>
      <c r="B32" s="98" t="s">
        <v>103</v>
      </c>
      <c r="C32" s="63" t="s">
        <v>4</v>
      </c>
      <c r="D32" s="60"/>
      <c r="E32" s="64"/>
      <c r="F32" s="69"/>
      <c r="G32" s="110"/>
      <c r="H32" s="60"/>
      <c r="I32" s="64"/>
      <c r="J32" s="69"/>
      <c r="K32" s="110"/>
      <c r="L32" s="60"/>
      <c r="M32" s="64"/>
      <c r="N32" s="69"/>
      <c r="O32" s="110"/>
    </row>
    <row r="33" spans="1:15" s="82" customFormat="1" ht="14.25" x14ac:dyDescent="0.2">
      <c r="A33" s="99" t="s">
        <v>104</v>
      </c>
      <c r="B33" s="100" t="s">
        <v>105</v>
      </c>
      <c r="C33" s="78" t="s">
        <v>4</v>
      </c>
      <c r="D33" s="79">
        <f t="shared" ref="D33:K33" si="18">D34+D35</f>
        <v>0</v>
      </c>
      <c r="E33" s="80">
        <f t="shared" si="18"/>
        <v>0</v>
      </c>
      <c r="F33" s="81">
        <f t="shared" si="18"/>
        <v>0</v>
      </c>
      <c r="G33" s="113">
        <f t="shared" si="18"/>
        <v>0</v>
      </c>
      <c r="H33" s="79">
        <f t="shared" si="18"/>
        <v>0</v>
      </c>
      <c r="I33" s="80">
        <f t="shared" si="18"/>
        <v>0</v>
      </c>
      <c r="J33" s="81">
        <f t="shared" si="18"/>
        <v>0</v>
      </c>
      <c r="K33" s="113">
        <f t="shared" si="18"/>
        <v>0</v>
      </c>
      <c r="L33" s="79">
        <f t="shared" ref="L33:O33" si="19">L34+L35</f>
        <v>0</v>
      </c>
      <c r="M33" s="80">
        <f t="shared" si="19"/>
        <v>0</v>
      </c>
      <c r="N33" s="81">
        <f t="shared" si="19"/>
        <v>0</v>
      </c>
      <c r="O33" s="113">
        <f t="shared" si="19"/>
        <v>0</v>
      </c>
    </row>
    <row r="34" spans="1:15" s="48" customFormat="1" ht="15" x14ac:dyDescent="0.2">
      <c r="A34" s="86"/>
      <c r="B34" s="62" t="s">
        <v>97</v>
      </c>
      <c r="C34" s="63" t="s">
        <v>4</v>
      </c>
      <c r="D34" s="60"/>
      <c r="E34" s="64"/>
      <c r="F34" s="69"/>
      <c r="G34" s="112"/>
      <c r="H34" s="60"/>
      <c r="I34" s="64"/>
      <c r="J34" s="69"/>
      <c r="K34" s="112"/>
      <c r="L34" s="60"/>
      <c r="M34" s="64"/>
      <c r="N34" s="69"/>
      <c r="O34" s="112"/>
    </row>
    <row r="35" spans="1:15" s="48" customFormat="1" ht="15" x14ac:dyDescent="0.2">
      <c r="A35" s="101"/>
      <c r="B35" s="102" t="s">
        <v>106</v>
      </c>
      <c r="C35" s="103" t="s">
        <v>4</v>
      </c>
      <c r="D35" s="104"/>
      <c r="E35" s="105"/>
      <c r="F35" s="106"/>
      <c r="G35" s="114"/>
      <c r="H35" s="104"/>
      <c r="I35" s="105"/>
      <c r="J35" s="106"/>
      <c r="K35" s="114"/>
      <c r="L35" s="104"/>
      <c r="M35" s="105"/>
      <c r="N35" s="106"/>
      <c r="O35" s="114"/>
    </row>
  </sheetData>
  <mergeCells count="11">
    <mergeCell ref="A1:O1"/>
    <mergeCell ref="A2:A5"/>
    <mergeCell ref="B2:B5"/>
    <mergeCell ref="C2:C5"/>
    <mergeCell ref="D2:O2"/>
    <mergeCell ref="D3:G3"/>
    <mergeCell ref="E4:G4"/>
    <mergeCell ref="H3:K3"/>
    <mergeCell ref="I4:K4"/>
    <mergeCell ref="L3:O3"/>
    <mergeCell ref="M4:O4"/>
  </mergeCells>
  <printOptions horizontalCentered="1"/>
  <pageMargins left="0.39370078740157483" right="0.39370078740157483" top="1.1811023622047245" bottom="0.39370078740157483" header="0.31496062992125984" footer="0.31496062992125984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O30"/>
  <sheetViews>
    <sheetView zoomScale="80" zoomScaleNormal="80" zoomScaleSheetLayoutView="80" workbookViewId="0">
      <selection activeCell="O20" sqref="O20:O21"/>
    </sheetView>
  </sheetViews>
  <sheetFormatPr defaultRowHeight="15" x14ac:dyDescent="0.25"/>
  <cols>
    <col min="1" max="1" width="5.85546875" style="2" customWidth="1"/>
    <col min="2" max="2" width="45.85546875" style="2" customWidth="1"/>
    <col min="3" max="3" width="14.140625" style="2" customWidth="1"/>
    <col min="4" max="4" width="14.42578125" style="2" customWidth="1"/>
    <col min="5" max="7" width="15.140625" style="2" customWidth="1"/>
    <col min="8" max="8" width="45.85546875" style="2" customWidth="1"/>
    <col min="9" max="9" width="14.140625" style="2" customWidth="1"/>
    <col min="10" max="12" width="14.42578125" style="2" customWidth="1"/>
    <col min="13" max="13" width="15.140625" style="2" customWidth="1"/>
    <col min="14" max="14" width="15.7109375" style="2" customWidth="1"/>
    <col min="15" max="15" width="37.7109375" style="2" customWidth="1"/>
    <col min="16" max="16384" width="9.140625" style="2"/>
  </cols>
  <sheetData>
    <row r="1" spans="1:15" ht="33.75" customHeight="1" x14ac:dyDescent="0.25">
      <c r="A1" s="231" t="s">
        <v>107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5" ht="8.2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1" customHeight="1" x14ac:dyDescent="0.25">
      <c r="A3" s="227" t="s">
        <v>108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5" ht="17.25" customHeight="1" x14ac:dyDescent="0.25">
      <c r="A4" s="228" t="s">
        <v>14</v>
      </c>
      <c r="B4" s="221" t="s">
        <v>110</v>
      </c>
      <c r="C4" s="221"/>
      <c r="D4" s="221"/>
      <c r="E4" s="221"/>
      <c r="F4" s="124"/>
      <c r="G4" s="124"/>
      <c r="H4" s="220" t="s">
        <v>111</v>
      </c>
      <c r="I4" s="221"/>
      <c r="J4" s="221"/>
      <c r="K4" s="221"/>
      <c r="L4" s="221"/>
      <c r="M4" s="222"/>
      <c r="N4" s="208" t="s">
        <v>121</v>
      </c>
      <c r="O4" s="208" t="s">
        <v>123</v>
      </c>
    </row>
    <row r="5" spans="1:15" ht="96" customHeight="1" x14ac:dyDescent="0.25">
      <c r="A5" s="229"/>
      <c r="B5" s="215" t="s">
        <v>15</v>
      </c>
      <c r="C5" s="216"/>
      <c r="D5" s="3" t="s">
        <v>16</v>
      </c>
      <c r="E5" s="214" t="s">
        <v>17</v>
      </c>
      <c r="F5" s="215"/>
      <c r="G5" s="216"/>
      <c r="H5" s="214" t="s">
        <v>15</v>
      </c>
      <c r="I5" s="216"/>
      <c r="J5" s="214" t="s">
        <v>16</v>
      </c>
      <c r="K5" s="215"/>
      <c r="L5" s="216"/>
      <c r="M5" s="3" t="s">
        <v>109</v>
      </c>
      <c r="N5" s="208"/>
      <c r="O5" s="208"/>
    </row>
    <row r="6" spans="1:15" ht="15.75" x14ac:dyDescent="0.25">
      <c r="A6" s="3">
        <v>1</v>
      </c>
      <c r="B6" s="214">
        <v>2</v>
      </c>
      <c r="C6" s="216"/>
      <c r="D6" s="3">
        <v>3</v>
      </c>
      <c r="E6" s="214">
        <v>4</v>
      </c>
      <c r="F6" s="215"/>
      <c r="G6" s="216"/>
      <c r="H6" s="214">
        <v>5</v>
      </c>
      <c r="I6" s="216"/>
      <c r="J6" s="214">
        <v>6</v>
      </c>
      <c r="K6" s="215"/>
      <c r="L6" s="216"/>
      <c r="M6" s="3">
        <v>7</v>
      </c>
      <c r="N6" s="172">
        <v>8</v>
      </c>
      <c r="O6" s="172">
        <v>9</v>
      </c>
    </row>
    <row r="7" spans="1:15" ht="15.75" x14ac:dyDescent="0.25">
      <c r="A7" s="3" t="s">
        <v>1</v>
      </c>
      <c r="B7" s="214"/>
      <c r="C7" s="216"/>
      <c r="D7" s="3"/>
      <c r="E7" s="209"/>
      <c r="F7" s="210"/>
      <c r="G7" s="211"/>
      <c r="H7" s="214"/>
      <c r="I7" s="216"/>
      <c r="J7" s="214"/>
      <c r="K7" s="215"/>
      <c r="L7" s="216"/>
      <c r="M7" s="8"/>
      <c r="N7" s="173"/>
      <c r="O7" s="173"/>
    </row>
    <row r="8" spans="1:15" ht="17.25" customHeight="1" x14ac:dyDescent="0.25">
      <c r="A8" s="224" t="s">
        <v>18</v>
      </c>
      <c r="B8" s="225"/>
      <c r="C8" s="226"/>
      <c r="D8" s="128"/>
      <c r="E8" s="209"/>
      <c r="F8" s="210"/>
      <c r="G8" s="211"/>
      <c r="H8" s="212" t="s">
        <v>18</v>
      </c>
      <c r="I8" s="213"/>
      <c r="J8" s="217"/>
      <c r="K8" s="217"/>
      <c r="L8" s="218"/>
      <c r="M8" s="8"/>
      <c r="N8" s="173"/>
      <c r="O8" s="173"/>
    </row>
    <row r="9" spans="1:15" ht="19.5" customHeight="1" x14ac:dyDescent="0.25">
      <c r="A9" s="223" t="s">
        <v>29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</row>
    <row r="10" spans="1:15" ht="8.2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5" s="117" customFormat="1" ht="18" customHeight="1" x14ac:dyDescent="0.2">
      <c r="A11" s="193" t="s">
        <v>112</v>
      </c>
      <c r="B11" s="193"/>
      <c r="C11" s="193"/>
      <c r="D11" s="193"/>
      <c r="E11" s="193"/>
      <c r="F11" s="123"/>
      <c r="G11" s="123"/>
      <c r="H11" s="193"/>
      <c r="I11" s="193"/>
      <c r="J11" s="193"/>
      <c r="K11" s="193"/>
      <c r="L11" s="193"/>
      <c r="M11" s="193"/>
    </row>
    <row r="12" spans="1:15" ht="15.75" customHeight="1" x14ac:dyDescent="0.25">
      <c r="A12" s="228" t="s">
        <v>14</v>
      </c>
      <c r="B12" s="221" t="s">
        <v>110</v>
      </c>
      <c r="C12" s="221"/>
      <c r="D12" s="221"/>
      <c r="E12" s="221"/>
      <c r="F12" s="124"/>
      <c r="G12" s="124"/>
      <c r="H12" s="220" t="s">
        <v>111</v>
      </c>
      <c r="I12" s="221"/>
      <c r="J12" s="221"/>
      <c r="K12" s="221"/>
      <c r="L12" s="221"/>
      <c r="M12" s="222"/>
      <c r="N12" s="208" t="s">
        <v>121</v>
      </c>
      <c r="O12" s="208" t="s">
        <v>123</v>
      </c>
    </row>
    <row r="13" spans="1:15" ht="97.5" customHeight="1" x14ac:dyDescent="0.25">
      <c r="A13" s="229"/>
      <c r="B13" s="215" t="s">
        <v>15</v>
      </c>
      <c r="C13" s="216"/>
      <c r="D13" s="3" t="s">
        <v>16</v>
      </c>
      <c r="E13" s="214" t="s">
        <v>17</v>
      </c>
      <c r="F13" s="215"/>
      <c r="G13" s="216"/>
      <c r="H13" s="214" t="s">
        <v>15</v>
      </c>
      <c r="I13" s="216"/>
      <c r="J13" s="214" t="s">
        <v>16</v>
      </c>
      <c r="K13" s="215"/>
      <c r="L13" s="216"/>
      <c r="M13" s="3" t="s">
        <v>109</v>
      </c>
      <c r="N13" s="208"/>
      <c r="O13" s="208"/>
    </row>
    <row r="14" spans="1:15" ht="15.75" x14ac:dyDescent="0.25">
      <c r="A14" s="3">
        <v>1</v>
      </c>
      <c r="B14" s="214">
        <v>2</v>
      </c>
      <c r="C14" s="216"/>
      <c r="D14" s="3">
        <v>3</v>
      </c>
      <c r="E14" s="214">
        <v>4</v>
      </c>
      <c r="F14" s="215"/>
      <c r="G14" s="216"/>
      <c r="H14" s="214">
        <v>5</v>
      </c>
      <c r="I14" s="216"/>
      <c r="J14" s="214">
        <v>6</v>
      </c>
      <c r="K14" s="215"/>
      <c r="L14" s="216"/>
      <c r="M14" s="3">
        <v>7</v>
      </c>
      <c r="N14" s="172">
        <v>8</v>
      </c>
      <c r="O14" s="172">
        <v>9</v>
      </c>
    </row>
    <row r="15" spans="1:15" ht="15.75" x14ac:dyDescent="0.25">
      <c r="A15" s="10" t="s">
        <v>1</v>
      </c>
      <c r="B15" s="219"/>
      <c r="C15" s="218"/>
      <c r="D15" s="10"/>
      <c r="E15" s="209"/>
      <c r="F15" s="210"/>
      <c r="G15" s="211"/>
      <c r="H15" s="219"/>
      <c r="I15" s="218"/>
      <c r="J15" s="214"/>
      <c r="K15" s="215"/>
      <c r="L15" s="216"/>
      <c r="M15" s="11"/>
      <c r="N15" s="173"/>
      <c r="O15" s="173"/>
    </row>
    <row r="16" spans="1:15" ht="15.75" x14ac:dyDescent="0.25">
      <c r="A16" s="212" t="s">
        <v>18</v>
      </c>
      <c r="B16" s="230"/>
      <c r="C16" s="213"/>
      <c r="D16" s="131"/>
      <c r="E16" s="209"/>
      <c r="F16" s="210"/>
      <c r="G16" s="211"/>
      <c r="H16" s="212" t="s">
        <v>18</v>
      </c>
      <c r="I16" s="213"/>
      <c r="J16" s="217"/>
      <c r="K16" s="217"/>
      <c r="L16" s="218"/>
      <c r="M16" s="11"/>
      <c r="N16" s="173"/>
      <c r="O16" s="173"/>
    </row>
    <row r="17" spans="1:15" ht="18.75" customHeight="1" x14ac:dyDescent="0.25">
      <c r="A17" s="223" t="s">
        <v>19</v>
      </c>
      <c r="B17" s="223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</row>
    <row r="18" spans="1:15" ht="8.2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5" ht="18.75" customHeight="1" x14ac:dyDescent="0.25">
      <c r="A19" s="227" t="s">
        <v>113</v>
      </c>
      <c r="B19" s="227"/>
      <c r="C19" s="227"/>
      <c r="D19" s="227"/>
      <c r="E19" s="227"/>
      <c r="F19" s="227"/>
      <c r="G19" s="227"/>
      <c r="H19" s="227"/>
      <c r="I19" s="227"/>
      <c r="J19" s="227"/>
      <c r="K19" s="227"/>
      <c r="L19" s="227"/>
      <c r="M19" s="227"/>
    </row>
    <row r="20" spans="1:15" ht="15.75" customHeight="1" x14ac:dyDescent="0.25">
      <c r="A20" s="228" t="s">
        <v>14</v>
      </c>
      <c r="B20" s="221" t="s">
        <v>110</v>
      </c>
      <c r="C20" s="221"/>
      <c r="D20" s="221"/>
      <c r="E20" s="221"/>
      <c r="F20" s="124"/>
      <c r="G20" s="124"/>
      <c r="H20" s="220" t="s">
        <v>111</v>
      </c>
      <c r="I20" s="221"/>
      <c r="J20" s="221"/>
      <c r="K20" s="221"/>
      <c r="L20" s="221"/>
      <c r="M20" s="222"/>
      <c r="N20" s="208" t="s">
        <v>121</v>
      </c>
      <c r="O20" s="208" t="s">
        <v>123</v>
      </c>
    </row>
    <row r="21" spans="1:15" ht="97.5" customHeight="1" x14ac:dyDescent="0.25">
      <c r="A21" s="229"/>
      <c r="B21" s="215" t="s">
        <v>15</v>
      </c>
      <c r="C21" s="216"/>
      <c r="D21" s="3" t="s">
        <v>16</v>
      </c>
      <c r="E21" s="214" t="s">
        <v>17</v>
      </c>
      <c r="F21" s="215"/>
      <c r="G21" s="216"/>
      <c r="H21" s="214" t="s">
        <v>15</v>
      </c>
      <c r="I21" s="216"/>
      <c r="J21" s="214" t="s">
        <v>16</v>
      </c>
      <c r="K21" s="215"/>
      <c r="L21" s="216"/>
      <c r="M21" s="3" t="s">
        <v>109</v>
      </c>
      <c r="N21" s="208"/>
      <c r="O21" s="208"/>
    </row>
    <row r="22" spans="1:15" ht="15.75" x14ac:dyDescent="0.25">
      <c r="A22" s="3">
        <v>1</v>
      </c>
      <c r="B22" s="214">
        <v>2</v>
      </c>
      <c r="C22" s="216"/>
      <c r="D22" s="3">
        <v>3</v>
      </c>
      <c r="E22" s="214">
        <v>4</v>
      </c>
      <c r="F22" s="215"/>
      <c r="G22" s="216"/>
      <c r="H22" s="214">
        <v>5</v>
      </c>
      <c r="I22" s="216"/>
      <c r="J22" s="214">
        <v>6</v>
      </c>
      <c r="K22" s="215"/>
      <c r="L22" s="216"/>
      <c r="M22" s="3">
        <v>7</v>
      </c>
      <c r="N22" s="172">
        <v>8</v>
      </c>
      <c r="O22" s="172">
        <v>9</v>
      </c>
    </row>
    <row r="23" spans="1:15" ht="15.75" x14ac:dyDescent="0.25">
      <c r="A23" s="10" t="s">
        <v>1</v>
      </c>
      <c r="B23" s="219"/>
      <c r="C23" s="218"/>
      <c r="D23" s="10"/>
      <c r="E23" s="209"/>
      <c r="F23" s="210"/>
      <c r="G23" s="211"/>
      <c r="H23" s="219"/>
      <c r="I23" s="218"/>
      <c r="J23" s="214"/>
      <c r="K23" s="215"/>
      <c r="L23" s="216"/>
      <c r="M23" s="10"/>
      <c r="N23" s="173"/>
      <c r="O23" s="173"/>
    </row>
    <row r="24" spans="1:15" ht="15.75" x14ac:dyDescent="0.25">
      <c r="A24" s="129" t="s">
        <v>18</v>
      </c>
      <c r="B24" s="130"/>
      <c r="C24" s="131"/>
      <c r="D24" s="131"/>
      <c r="E24" s="209"/>
      <c r="F24" s="210"/>
      <c r="G24" s="211"/>
      <c r="H24" s="212" t="s">
        <v>18</v>
      </c>
      <c r="I24" s="213"/>
      <c r="J24" s="217"/>
      <c r="K24" s="217"/>
      <c r="L24" s="218"/>
      <c r="M24" s="11"/>
      <c r="N24" s="173"/>
      <c r="O24" s="173"/>
    </row>
    <row r="25" spans="1:15" ht="20.25" customHeight="1" x14ac:dyDescent="0.25">
      <c r="A25" s="223" t="s">
        <v>30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</row>
    <row r="26" spans="1:15" ht="8.25" customHeight="1" x14ac:dyDescent="0.25">
      <c r="A26" s="12"/>
      <c r="B26" s="13"/>
      <c r="C26" s="13"/>
      <c r="D26" s="14"/>
      <c r="E26" s="14"/>
      <c r="F26" s="14"/>
      <c r="G26" s="14"/>
      <c r="H26" s="13"/>
      <c r="I26" s="13"/>
      <c r="J26" s="14"/>
      <c r="K26" s="14"/>
      <c r="L26" s="14"/>
      <c r="M26" s="14"/>
    </row>
    <row r="30" spans="1:15" x14ac:dyDescent="0.25">
      <c r="J30" s="121"/>
      <c r="K30" s="121"/>
      <c r="L30" s="121"/>
      <c r="M30" s="120"/>
    </row>
  </sheetData>
  <mergeCells count="70">
    <mergeCell ref="A16:C16"/>
    <mergeCell ref="A12:A13"/>
    <mergeCell ref="B12:E12"/>
    <mergeCell ref="A9:M9"/>
    <mergeCell ref="A1:M1"/>
    <mergeCell ref="A3:M3"/>
    <mergeCell ref="B4:E4"/>
    <mergeCell ref="H4:M4"/>
    <mergeCell ref="A4:A5"/>
    <mergeCell ref="H5:I5"/>
    <mergeCell ref="E5:G5"/>
    <mergeCell ref="B5:C5"/>
    <mergeCell ref="B6:C6"/>
    <mergeCell ref="B13:C13"/>
    <mergeCell ref="B14:C14"/>
    <mergeCell ref="B15:C15"/>
    <mergeCell ref="B7:C7"/>
    <mergeCell ref="A8:C8"/>
    <mergeCell ref="A17:M17"/>
    <mergeCell ref="B22:C22"/>
    <mergeCell ref="A11:E11"/>
    <mergeCell ref="A19:M19"/>
    <mergeCell ref="A20:A21"/>
    <mergeCell ref="B20:E20"/>
    <mergeCell ref="H11:M11"/>
    <mergeCell ref="H13:I13"/>
    <mergeCell ref="E13:G13"/>
    <mergeCell ref="J13:L13"/>
    <mergeCell ref="B21:C21"/>
    <mergeCell ref="E21:G21"/>
    <mergeCell ref="E22:G22"/>
    <mergeCell ref="H12:M12"/>
    <mergeCell ref="H20:M20"/>
    <mergeCell ref="A25:M25"/>
    <mergeCell ref="B23:C23"/>
    <mergeCell ref="J21:L21"/>
    <mergeCell ref="J22:L22"/>
    <mergeCell ref="H21:I21"/>
    <mergeCell ref="H22:I22"/>
    <mergeCell ref="E23:G23"/>
    <mergeCell ref="E24:G24"/>
    <mergeCell ref="H24:I24"/>
    <mergeCell ref="J23:L23"/>
    <mergeCell ref="J24:L24"/>
    <mergeCell ref="H23:I23"/>
    <mergeCell ref="E6:G6"/>
    <mergeCell ref="E7:G7"/>
    <mergeCell ref="E8:G8"/>
    <mergeCell ref="J5:L5"/>
    <mergeCell ref="J6:L6"/>
    <mergeCell ref="H8:I8"/>
    <mergeCell ref="J8:L8"/>
    <mergeCell ref="J7:L7"/>
    <mergeCell ref="H6:I6"/>
    <mergeCell ref="H7:I7"/>
    <mergeCell ref="E16:G16"/>
    <mergeCell ref="H16:I16"/>
    <mergeCell ref="J14:L14"/>
    <mergeCell ref="J15:L15"/>
    <mergeCell ref="J16:L16"/>
    <mergeCell ref="H15:I15"/>
    <mergeCell ref="H14:I14"/>
    <mergeCell ref="E14:G14"/>
    <mergeCell ref="E15:G15"/>
    <mergeCell ref="N4:N5"/>
    <mergeCell ref="O4:O5"/>
    <mergeCell ref="N12:N13"/>
    <mergeCell ref="O12:O13"/>
    <mergeCell ref="N20:N21"/>
    <mergeCell ref="O20:O21"/>
  </mergeCells>
  <phoneticPr fontId="5" type="noConversion"/>
  <printOptions horizontalCentered="1"/>
  <pageMargins left="0.39370078740157483" right="0.39370078740157483" top="1.1811023622047245" bottom="0.39370078740157483" header="0.51181102362204722" footer="0"/>
  <pageSetup paperSize="9" scale="47" orientation="landscape" r:id="rId1"/>
  <headerFooter alignWithMargins="0"/>
  <rowBreaks count="1" manualBreakCount="1">
    <brk id="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2"/>
  <sheetViews>
    <sheetView zoomScale="80" zoomScaleNormal="80" zoomScaleSheetLayoutView="80" workbookViewId="0">
      <selection activeCell="A3" sqref="A3"/>
    </sheetView>
  </sheetViews>
  <sheetFormatPr defaultRowHeight="15" x14ac:dyDescent="0.25"/>
  <cols>
    <col min="1" max="1" width="5.85546875" style="2" customWidth="1"/>
    <col min="2" max="2" width="35.7109375" style="2" customWidth="1"/>
    <col min="3" max="3" width="12.85546875" style="2" customWidth="1"/>
    <col min="4" max="5" width="15.140625" style="2" hidden="1" customWidth="1"/>
    <col min="6" max="6" width="15.140625" style="2" customWidth="1"/>
    <col min="7" max="7" width="36.28515625" style="2" customWidth="1"/>
    <col min="8" max="8" width="12.42578125" style="2" customWidth="1"/>
    <col min="9" max="10" width="14.42578125" style="2" hidden="1" customWidth="1"/>
    <col min="11" max="11" width="15.140625" style="2" customWidth="1"/>
    <col min="12" max="16384" width="9.140625" style="2"/>
  </cols>
  <sheetData>
    <row r="1" spans="1:11" ht="8.25" customHeight="1" x14ac:dyDescent="0.25">
      <c r="A1" s="12"/>
      <c r="B1" s="13"/>
      <c r="C1" s="14"/>
      <c r="D1" s="14"/>
      <c r="E1" s="14"/>
      <c r="F1" s="14"/>
      <c r="G1" s="13"/>
      <c r="H1" s="14"/>
      <c r="I1" s="14"/>
      <c r="J1" s="14"/>
      <c r="K1" s="14"/>
    </row>
    <row r="2" spans="1:11" ht="18" customHeight="1" x14ac:dyDescent="0.25">
      <c r="A2" s="232" t="s">
        <v>114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ht="18" customHeight="1" x14ac:dyDescent="0.25">
      <c r="A3" s="257"/>
      <c r="B3" s="235" t="s">
        <v>110</v>
      </c>
      <c r="C3" s="235"/>
      <c r="D3" s="235"/>
      <c r="E3" s="235"/>
      <c r="F3" s="235"/>
      <c r="G3" s="236" t="s">
        <v>111</v>
      </c>
      <c r="H3" s="235"/>
      <c r="I3" s="235"/>
      <c r="J3" s="235"/>
      <c r="K3" s="237"/>
    </row>
    <row r="4" spans="1:11" ht="30.75" customHeight="1" x14ac:dyDescent="0.25">
      <c r="A4" s="228" t="s">
        <v>5</v>
      </c>
      <c r="B4" s="233" t="s">
        <v>6</v>
      </c>
      <c r="C4" s="228" t="s">
        <v>7</v>
      </c>
      <c r="D4" s="214" t="s">
        <v>8</v>
      </c>
      <c r="E4" s="215"/>
      <c r="F4" s="216"/>
      <c r="G4" s="233" t="s">
        <v>6</v>
      </c>
      <c r="H4" s="228" t="s">
        <v>7</v>
      </c>
      <c r="I4" s="214" t="s">
        <v>8</v>
      </c>
      <c r="J4" s="215"/>
      <c r="K4" s="216"/>
    </row>
    <row r="5" spans="1:11" ht="19.5" customHeight="1" x14ac:dyDescent="0.25">
      <c r="A5" s="229"/>
      <c r="B5" s="234"/>
      <c r="C5" s="229"/>
      <c r="D5" s="3" t="s">
        <v>116</v>
      </c>
      <c r="E5" s="3" t="s">
        <v>117</v>
      </c>
      <c r="F5" s="3" t="s">
        <v>118</v>
      </c>
      <c r="G5" s="234"/>
      <c r="H5" s="229"/>
      <c r="I5" s="3" t="s">
        <v>116</v>
      </c>
      <c r="J5" s="3" t="s">
        <v>117</v>
      </c>
      <c r="K5" s="3" t="s">
        <v>118</v>
      </c>
    </row>
    <row r="6" spans="1:11" ht="15.75" customHeight="1" x14ac:dyDescent="0.25">
      <c r="A6" s="3">
        <v>1</v>
      </c>
      <c r="B6" s="177">
        <v>2</v>
      </c>
      <c r="C6" s="3">
        <v>3</v>
      </c>
      <c r="D6" s="3">
        <v>4</v>
      </c>
      <c r="E6" s="166">
        <v>5</v>
      </c>
      <c r="F6" s="166">
        <v>6</v>
      </c>
      <c r="G6" s="177">
        <v>7</v>
      </c>
      <c r="H6" s="3">
        <v>8</v>
      </c>
      <c r="I6" s="3">
        <v>9</v>
      </c>
      <c r="J6" s="3">
        <v>10</v>
      </c>
      <c r="K6" s="3">
        <v>11</v>
      </c>
    </row>
    <row r="7" spans="1:11" ht="22.5" customHeight="1" x14ac:dyDescent="0.25">
      <c r="A7" s="15" t="s">
        <v>1</v>
      </c>
      <c r="B7" s="178" t="s">
        <v>9</v>
      </c>
      <c r="C7" s="28" t="s">
        <v>10</v>
      </c>
      <c r="D7" s="155">
        <v>2163.6972440192435</v>
      </c>
      <c r="E7" s="156">
        <v>2708.3912364157864</v>
      </c>
      <c r="F7" s="157">
        <v>5526.427597380005</v>
      </c>
      <c r="G7" s="179" t="s">
        <v>9</v>
      </c>
      <c r="H7" s="28" t="s">
        <v>10</v>
      </c>
      <c r="I7" s="161">
        <v>1917.82098</v>
      </c>
      <c r="J7" s="161">
        <v>4111.8896599999998</v>
      </c>
      <c r="K7" s="122">
        <v>3707.9252099999999</v>
      </c>
    </row>
    <row r="8" spans="1:11" ht="16.5" customHeight="1" x14ac:dyDescent="0.25">
      <c r="A8" s="4"/>
      <c r="B8" s="5"/>
      <c r="C8" s="6"/>
      <c r="D8" s="22"/>
      <c r="E8" s="22"/>
      <c r="F8" s="22"/>
      <c r="G8" s="5"/>
      <c r="H8" s="6"/>
      <c r="I8" s="6"/>
      <c r="J8" s="6"/>
      <c r="K8" s="22"/>
    </row>
    <row r="12" spans="1:11" x14ac:dyDescent="0.25">
      <c r="H12" s="121"/>
      <c r="I12" s="121"/>
      <c r="J12" s="121"/>
      <c r="K12" s="120"/>
    </row>
  </sheetData>
  <mergeCells count="10">
    <mergeCell ref="A2:K2"/>
    <mergeCell ref="A4:A5"/>
    <mergeCell ref="B4:B5"/>
    <mergeCell ref="C4:C5"/>
    <mergeCell ref="D4:F4"/>
    <mergeCell ref="G4:G5"/>
    <mergeCell ref="H4:H5"/>
    <mergeCell ref="I4:K4"/>
    <mergeCell ref="B3:F3"/>
    <mergeCell ref="G3:K3"/>
  </mergeCells>
  <printOptions horizontalCentered="1"/>
  <pageMargins left="0.39370078740157483" right="0.39370078740157483" top="1.1811023622047245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2"/>
  <sheetViews>
    <sheetView tabSelected="1" zoomScale="80" zoomScaleNormal="8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J21" sqref="J21"/>
    </sheetView>
  </sheetViews>
  <sheetFormatPr defaultRowHeight="15" x14ac:dyDescent="0.25"/>
  <cols>
    <col min="1" max="1" width="6.85546875" style="2" customWidth="1"/>
    <col min="2" max="2" width="69.5703125" style="2" customWidth="1"/>
    <col min="3" max="3" width="14.42578125" style="2" customWidth="1"/>
    <col min="4" max="5" width="11.5703125" style="2" hidden="1" customWidth="1"/>
    <col min="6" max="6" width="13.140625" style="2" hidden="1" customWidth="1"/>
    <col min="7" max="7" width="14.140625" style="2" hidden="1" customWidth="1"/>
    <col min="8" max="8" width="13.140625" style="2" customWidth="1"/>
    <col min="9" max="9" width="14.140625" style="2" customWidth="1"/>
    <col min="10" max="10" width="13.28515625" style="2" customWidth="1"/>
    <col min="11" max="11" width="24.7109375" style="2" customWidth="1"/>
    <col min="12" max="16384" width="9.140625" style="2"/>
  </cols>
  <sheetData>
    <row r="1" spans="1:11" ht="27.6" customHeight="1" x14ac:dyDescent="0.25">
      <c r="A1" s="193" t="s">
        <v>115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7.5" customHeight="1" x14ac:dyDescent="0.25">
      <c r="A2" s="248" t="s">
        <v>5</v>
      </c>
      <c r="B2" s="245" t="s">
        <v>6</v>
      </c>
      <c r="C2" s="248" t="s">
        <v>7</v>
      </c>
      <c r="D2" s="245" t="s">
        <v>32</v>
      </c>
      <c r="E2" s="253"/>
      <c r="F2" s="253"/>
      <c r="G2" s="253"/>
      <c r="H2" s="253"/>
      <c r="I2" s="254"/>
      <c r="J2" s="228" t="s">
        <v>122</v>
      </c>
      <c r="K2" s="242" t="s">
        <v>123</v>
      </c>
    </row>
    <row r="3" spans="1:11" ht="13.5" customHeight="1" x14ac:dyDescent="0.25">
      <c r="A3" s="249"/>
      <c r="B3" s="246"/>
      <c r="C3" s="249"/>
      <c r="D3" s="247"/>
      <c r="E3" s="255"/>
      <c r="F3" s="255"/>
      <c r="G3" s="255"/>
      <c r="H3" s="255"/>
      <c r="I3" s="256"/>
      <c r="J3" s="241"/>
      <c r="K3" s="243"/>
    </row>
    <row r="4" spans="1:11" ht="18" customHeight="1" x14ac:dyDescent="0.25">
      <c r="A4" s="249"/>
      <c r="B4" s="246"/>
      <c r="C4" s="249"/>
      <c r="D4" s="251" t="s">
        <v>116</v>
      </c>
      <c r="E4" s="252"/>
      <c r="F4" s="251" t="s">
        <v>117</v>
      </c>
      <c r="G4" s="252"/>
      <c r="H4" s="251" t="s">
        <v>118</v>
      </c>
      <c r="I4" s="252"/>
      <c r="J4" s="241"/>
      <c r="K4" s="243"/>
    </row>
    <row r="5" spans="1:11" ht="17.25" customHeight="1" x14ac:dyDescent="0.25">
      <c r="A5" s="250"/>
      <c r="B5" s="247"/>
      <c r="C5" s="250"/>
      <c r="D5" s="35" t="s">
        <v>67</v>
      </c>
      <c r="E5" s="35" t="s">
        <v>68</v>
      </c>
      <c r="F5" s="35" t="s">
        <v>67</v>
      </c>
      <c r="G5" s="35" t="s">
        <v>68</v>
      </c>
      <c r="H5" s="35" t="s">
        <v>67</v>
      </c>
      <c r="I5" s="35" t="s">
        <v>68</v>
      </c>
      <c r="J5" s="229"/>
      <c r="K5" s="244"/>
    </row>
    <row r="6" spans="1:11" ht="15.75" x14ac:dyDescent="0.25">
      <c r="A6" s="35">
        <v>1</v>
      </c>
      <c r="B6" s="167">
        <v>2</v>
      </c>
      <c r="C6" s="168">
        <v>3</v>
      </c>
      <c r="D6" s="168">
        <v>4</v>
      </c>
      <c r="E6" s="168">
        <v>5</v>
      </c>
      <c r="F6" s="168">
        <v>6</v>
      </c>
      <c r="G6" s="168">
        <v>7</v>
      </c>
      <c r="H6" s="168">
        <v>4</v>
      </c>
      <c r="I6" s="168">
        <v>5</v>
      </c>
      <c r="J6" s="168">
        <v>6</v>
      </c>
      <c r="K6" s="168">
        <v>7</v>
      </c>
    </row>
    <row r="7" spans="1:11" s="1" customFormat="1" ht="18.75" customHeight="1" x14ac:dyDescent="0.25">
      <c r="A7" s="16" t="s">
        <v>33</v>
      </c>
      <c r="B7" s="238" t="s">
        <v>20</v>
      </c>
      <c r="C7" s="239"/>
      <c r="D7" s="239"/>
      <c r="E7" s="239"/>
      <c r="F7" s="239"/>
      <c r="G7" s="239"/>
      <c r="H7" s="239"/>
      <c r="I7" s="239"/>
      <c r="J7" s="239"/>
      <c r="K7" s="240"/>
    </row>
    <row r="8" spans="1:11" ht="67.5" customHeight="1" x14ac:dyDescent="0.25">
      <c r="A8" s="32" t="s">
        <v>35</v>
      </c>
      <c r="B8" s="126" t="s">
        <v>31</v>
      </c>
      <c r="C8" s="31" t="s">
        <v>22</v>
      </c>
      <c r="D8" s="175">
        <v>0</v>
      </c>
      <c r="E8" s="176">
        <v>0</v>
      </c>
      <c r="F8" s="175">
        <v>0</v>
      </c>
      <c r="G8" s="176">
        <v>0</v>
      </c>
      <c r="H8" s="175">
        <v>0</v>
      </c>
      <c r="I8" s="176">
        <v>0</v>
      </c>
      <c r="J8" s="185">
        <v>0</v>
      </c>
      <c r="K8" s="180"/>
    </row>
    <row r="9" spans="1:11" ht="66" customHeight="1" x14ac:dyDescent="0.25">
      <c r="A9" s="32" t="s">
        <v>48</v>
      </c>
      <c r="B9" s="125" t="s">
        <v>47</v>
      </c>
      <c r="C9" s="33" t="s">
        <v>39</v>
      </c>
      <c r="D9" s="136">
        <v>0</v>
      </c>
      <c r="E9" s="137">
        <v>0</v>
      </c>
      <c r="F9" s="136">
        <v>0</v>
      </c>
      <c r="G9" s="137">
        <v>0</v>
      </c>
      <c r="H9" s="136">
        <v>0</v>
      </c>
      <c r="I9" s="137">
        <v>0</v>
      </c>
      <c r="J9" s="186">
        <f>I9-H9</f>
        <v>0</v>
      </c>
      <c r="K9" s="181"/>
    </row>
    <row r="10" spans="1:11" ht="20.25" customHeight="1" x14ac:dyDescent="0.25">
      <c r="A10" s="23" t="s">
        <v>49</v>
      </c>
      <c r="B10" s="132" t="s">
        <v>46</v>
      </c>
      <c r="C10" s="33" t="s">
        <v>39</v>
      </c>
      <c r="D10" s="138">
        <v>0</v>
      </c>
      <c r="E10" s="139">
        <v>0</v>
      </c>
      <c r="F10" s="138">
        <v>0</v>
      </c>
      <c r="G10" s="139">
        <v>0</v>
      </c>
      <c r="H10" s="138">
        <v>0</v>
      </c>
      <c r="I10" s="139">
        <v>0</v>
      </c>
      <c r="J10" s="188">
        <f>I10-H10</f>
        <v>0</v>
      </c>
      <c r="K10" s="182"/>
    </row>
    <row r="11" spans="1:11" ht="18.75" customHeight="1" x14ac:dyDescent="0.25">
      <c r="A11" s="19" t="s">
        <v>38</v>
      </c>
      <c r="B11" s="238" t="s">
        <v>24</v>
      </c>
      <c r="C11" s="239"/>
      <c r="D11" s="239"/>
      <c r="E11" s="239"/>
      <c r="F11" s="239"/>
      <c r="G11" s="239"/>
      <c r="H11" s="239"/>
      <c r="I11" s="239"/>
      <c r="J11" s="239"/>
      <c r="K11" s="240"/>
    </row>
    <row r="12" spans="1:11" ht="36" customHeight="1" x14ac:dyDescent="0.25">
      <c r="A12" s="18">
        <v>1</v>
      </c>
      <c r="B12" s="133" t="s">
        <v>53</v>
      </c>
      <c r="C12" s="134" t="s">
        <v>25</v>
      </c>
      <c r="D12" s="140">
        <v>0</v>
      </c>
      <c r="E12" s="141">
        <v>0</v>
      </c>
      <c r="F12" s="140">
        <v>0</v>
      </c>
      <c r="G12" s="141">
        <v>0</v>
      </c>
      <c r="H12" s="140">
        <v>0</v>
      </c>
      <c r="I12" s="141">
        <v>0</v>
      </c>
      <c r="J12" s="185">
        <v>0</v>
      </c>
      <c r="K12" s="180"/>
    </row>
    <row r="13" spans="1:11" ht="173.25" x14ac:dyDescent="0.25">
      <c r="A13" s="20" t="s">
        <v>21</v>
      </c>
      <c r="B13" s="127" t="s">
        <v>36</v>
      </c>
      <c r="C13" s="21" t="s">
        <v>39</v>
      </c>
      <c r="D13" s="136">
        <v>0</v>
      </c>
      <c r="E13" s="137">
        <v>0</v>
      </c>
      <c r="F13" s="136">
        <v>0</v>
      </c>
      <c r="G13" s="137">
        <v>0</v>
      </c>
      <c r="H13" s="136">
        <v>0</v>
      </c>
      <c r="I13" s="137">
        <v>0</v>
      </c>
      <c r="J13" s="186">
        <f>I13-H13</f>
        <v>0</v>
      </c>
      <c r="K13" s="181"/>
    </row>
    <row r="14" spans="1:11" ht="19.5" customHeight="1" x14ac:dyDescent="0.25">
      <c r="A14" s="23" t="s">
        <v>23</v>
      </c>
      <c r="B14" s="132" t="s">
        <v>37</v>
      </c>
      <c r="C14" s="135" t="s">
        <v>40</v>
      </c>
      <c r="D14" s="142">
        <v>0.30599999999999999</v>
      </c>
      <c r="E14" s="143">
        <v>0.30599999999999999</v>
      </c>
      <c r="F14" s="142">
        <v>0.30599999999999999</v>
      </c>
      <c r="G14" s="143">
        <v>0.30599999999999999</v>
      </c>
      <c r="H14" s="142">
        <v>0.30599999999999999</v>
      </c>
      <c r="I14" s="143">
        <v>0.30599999999999999</v>
      </c>
      <c r="J14" s="187">
        <f>I14-H14</f>
        <v>0</v>
      </c>
      <c r="K14" s="182"/>
    </row>
    <row r="15" spans="1:11" ht="20.25" customHeight="1" x14ac:dyDescent="0.25">
      <c r="A15" s="19" t="s">
        <v>41</v>
      </c>
      <c r="B15" s="238" t="s">
        <v>26</v>
      </c>
      <c r="C15" s="239"/>
      <c r="D15" s="239"/>
      <c r="E15" s="239"/>
      <c r="F15" s="239"/>
      <c r="G15" s="239"/>
      <c r="H15" s="239"/>
      <c r="I15" s="239"/>
      <c r="J15" s="239"/>
      <c r="K15" s="240"/>
    </row>
    <row r="16" spans="1:11" ht="50.25" customHeight="1" x14ac:dyDescent="0.25">
      <c r="A16" s="17" t="s">
        <v>34</v>
      </c>
      <c r="B16" s="133" t="s">
        <v>27</v>
      </c>
      <c r="C16" s="134" t="s">
        <v>22</v>
      </c>
      <c r="D16" s="151">
        <f t="shared" ref="D16:I16" si="0">D18/D17*100</f>
        <v>0.59685428438638977</v>
      </c>
      <c r="E16" s="144">
        <f t="shared" si="0"/>
        <v>0.55005500550055009</v>
      </c>
      <c r="F16" s="151">
        <f t="shared" si="0"/>
        <v>0.59685428438638977</v>
      </c>
      <c r="G16" s="144">
        <f t="shared" si="0"/>
        <v>0.40953972434619668</v>
      </c>
      <c r="H16" s="151">
        <f>H18/H17*100</f>
        <v>0.59685428438638977</v>
      </c>
      <c r="I16" s="144">
        <f t="shared" si="0"/>
        <v>0.51091440906362162</v>
      </c>
      <c r="J16" s="183">
        <f>I16-H16</f>
        <v>-8.5939875322768144E-2</v>
      </c>
      <c r="K16" s="180"/>
    </row>
    <row r="17" spans="1:11" ht="19.5" customHeight="1" x14ac:dyDescent="0.25">
      <c r="A17" s="34" t="s">
        <v>21</v>
      </c>
      <c r="B17" s="127" t="s">
        <v>42</v>
      </c>
      <c r="C17" s="30" t="s">
        <v>50</v>
      </c>
      <c r="D17" s="150">
        <v>1.022025</v>
      </c>
      <c r="E17" s="145">
        <v>0.90900000000000003</v>
      </c>
      <c r="F17" s="150">
        <v>1.022025</v>
      </c>
      <c r="G17" s="174">
        <f>'[1]раздел 2'!K10/1000</f>
        <v>1.4894769999999999</v>
      </c>
      <c r="H17" s="150">
        <v>1.022025</v>
      </c>
      <c r="I17" s="145">
        <f>782.91/1000</f>
        <v>0.78290999999999999</v>
      </c>
      <c r="J17" s="184">
        <f t="shared" ref="J17:J18" si="1">I17-H17</f>
        <v>-0.23911499999999997</v>
      </c>
      <c r="K17" s="181"/>
    </row>
    <row r="18" spans="1:11" ht="34.5" customHeight="1" x14ac:dyDescent="0.25">
      <c r="A18" s="34" t="s">
        <v>23</v>
      </c>
      <c r="B18" s="127" t="s">
        <v>43</v>
      </c>
      <c r="C18" s="30" t="s">
        <v>50</v>
      </c>
      <c r="D18" s="149">
        <v>6.0999999999999995E-3</v>
      </c>
      <c r="E18" s="145">
        <v>5.0000000000000001E-3</v>
      </c>
      <c r="F18" s="149">
        <v>6.0999999999999995E-3</v>
      </c>
      <c r="G18" s="145">
        <f>6.1/1000</f>
        <v>6.0999999999999995E-3</v>
      </c>
      <c r="H18" s="149">
        <v>6.0999999999999995E-3</v>
      </c>
      <c r="I18" s="145">
        <f>4/1000</f>
        <v>4.0000000000000001E-3</v>
      </c>
      <c r="J18" s="258">
        <f t="shared" si="1"/>
        <v>-2.0999999999999994E-3</v>
      </c>
      <c r="K18" s="181"/>
    </row>
    <row r="19" spans="1:11" ht="49.5" customHeight="1" x14ac:dyDescent="0.25">
      <c r="A19" s="20" t="s">
        <v>35</v>
      </c>
      <c r="B19" s="153" t="s">
        <v>51</v>
      </c>
      <c r="C19" s="21" t="s">
        <v>28</v>
      </c>
      <c r="D19" s="146">
        <f t="shared" ref="D19:I19" si="2">D20/D21</f>
        <v>5.6676695775543662</v>
      </c>
      <c r="E19" s="147">
        <f t="shared" si="2"/>
        <v>6.2541254125412538</v>
      </c>
      <c r="F19" s="146">
        <f t="shared" si="2"/>
        <v>5.6676695775543662</v>
      </c>
      <c r="G19" s="147">
        <f t="shared" si="2"/>
        <v>11.277784081258051</v>
      </c>
      <c r="H19" s="146">
        <f t="shared" si="2"/>
        <v>5.6676695775543662</v>
      </c>
      <c r="I19" s="147">
        <f t="shared" si="2"/>
        <v>5.6698726545835409</v>
      </c>
      <c r="J19" s="258">
        <f>I19-H19</f>
        <v>2.2030770291747714E-3</v>
      </c>
      <c r="K19" s="181"/>
    </row>
    <row r="20" spans="1:11" ht="33.75" customHeight="1" x14ac:dyDescent="0.25">
      <c r="A20" s="20" t="s">
        <v>48</v>
      </c>
      <c r="B20" s="153" t="s">
        <v>44</v>
      </c>
      <c r="C20" s="30" t="s">
        <v>52</v>
      </c>
      <c r="D20" s="148">
        <v>5.7925000000000004</v>
      </c>
      <c r="E20" s="147">
        <v>5.6849999999999996</v>
      </c>
      <c r="F20" s="148">
        <v>5.7925000000000004</v>
      </c>
      <c r="G20" s="147">
        <v>16.797999999999998</v>
      </c>
      <c r="H20" s="148">
        <v>5.7925000000000004</v>
      </c>
      <c r="I20" s="147">
        <v>4.4390000000000001</v>
      </c>
      <c r="J20" s="258">
        <f>I20-H20</f>
        <v>-1.3535000000000004</v>
      </c>
      <c r="K20" s="181"/>
    </row>
    <row r="21" spans="1:11" ht="21" customHeight="1" x14ac:dyDescent="0.25">
      <c r="A21" s="23" t="s">
        <v>49</v>
      </c>
      <c r="B21" s="154" t="s">
        <v>45</v>
      </c>
      <c r="C21" s="29" t="s">
        <v>50</v>
      </c>
      <c r="D21" s="162">
        <f t="shared" ref="D21:I21" si="3">D17</f>
        <v>1.022025</v>
      </c>
      <c r="E21" s="163">
        <f t="shared" si="3"/>
        <v>0.90900000000000003</v>
      </c>
      <c r="F21" s="152">
        <f t="shared" si="3"/>
        <v>1.022025</v>
      </c>
      <c r="G21" s="163">
        <f t="shared" si="3"/>
        <v>1.4894769999999999</v>
      </c>
      <c r="H21" s="162">
        <f t="shared" si="3"/>
        <v>1.022025</v>
      </c>
      <c r="I21" s="163">
        <f t="shared" si="3"/>
        <v>0.78290999999999999</v>
      </c>
      <c r="J21" s="259">
        <f>I21-H21</f>
        <v>-0.23911499999999997</v>
      </c>
      <c r="K21" s="182"/>
    </row>
    <row r="22" spans="1:11" ht="8.25" customHeight="1" x14ac:dyDescent="0.25">
      <c r="A22" s="24"/>
      <c r="B22" s="25"/>
      <c r="C22" s="26"/>
      <c r="D22" s="27"/>
      <c r="E22" s="27"/>
    </row>
  </sheetData>
  <mergeCells count="13">
    <mergeCell ref="B7:K7"/>
    <mergeCell ref="B11:K11"/>
    <mergeCell ref="B15:K15"/>
    <mergeCell ref="A1:K1"/>
    <mergeCell ref="J2:J5"/>
    <mergeCell ref="K2:K5"/>
    <mergeCell ref="B2:B5"/>
    <mergeCell ref="A2:A5"/>
    <mergeCell ref="F4:G4"/>
    <mergeCell ref="H4:I4"/>
    <mergeCell ref="D2:I3"/>
    <mergeCell ref="D4:E4"/>
    <mergeCell ref="C2:C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55" fitToHeight="2" orientation="portrait" r:id="rId1"/>
  <rowBreaks count="1" manualBreakCount="1">
    <brk id="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2020-05-12T20:52:51Z</cp:lastPrinted>
  <dcterms:created xsi:type="dcterms:W3CDTF">1996-10-08T23:32:33Z</dcterms:created>
  <dcterms:modified xsi:type="dcterms:W3CDTF">2020-05-12T20:52:55Z</dcterms:modified>
</cp:coreProperties>
</file>