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2987A997-6333-478E-A8B1-9CEBD3B739B2}" xr6:coauthVersionLast="47" xr6:coauthVersionMax="47" xr10:uidLastSave="{00000000-0000-0000-0000-000000000000}"/>
  <bookViews>
    <workbookView xWindow="-120" yWindow="-120" windowWidth="29040" windowHeight="15840" tabRatio="813" activeTab="3" xr2:uid="{00000000-000D-0000-FFFF-FFFF00000000}"/>
  </bookViews>
  <sheets>
    <sheet name="раздел 1" sheetId="29" r:id="rId1"/>
    <sheet name="раздел 2" sheetId="30" r:id="rId2"/>
    <sheet name="раздел 3" sheetId="31" r:id="rId3"/>
    <sheet name="раздел 4" sheetId="32" r:id="rId4"/>
    <sheet name="раздел 5" sheetId="24" r:id="rId5"/>
  </sheets>
  <definedNames>
    <definedName name="_xlnm.Print_Titles" localSheetId="1">'раздел 2'!$3:$7</definedName>
    <definedName name="_xlnm.Print_Area" localSheetId="4">'раздел 5'!$A$1:$D$27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4" l="1"/>
  <c r="E7" i="24"/>
  <c r="F25" i="30"/>
  <c r="E25" i="30"/>
  <c r="F14" i="30"/>
  <c r="E14" i="30"/>
  <c r="F28" i="30"/>
  <c r="E28" i="30"/>
  <c r="E24" i="30" l="1"/>
  <c r="F24" i="30"/>
  <c r="F13" i="30"/>
  <c r="F17" i="30" s="1"/>
  <c r="F31" i="30"/>
  <c r="F34" i="30"/>
  <c r="E31" i="30"/>
  <c r="E13" i="30"/>
  <c r="E17" i="30" s="1"/>
  <c r="F18" i="30"/>
  <c r="E18" i="30"/>
  <c r="F22" i="30" l="1"/>
  <c r="F23" i="30"/>
  <c r="E34" i="30"/>
  <c r="E23" i="30" s="1"/>
  <c r="E22" i="30"/>
  <c r="F19" i="24" l="1"/>
  <c r="F17" i="24"/>
  <c r="F13" i="24"/>
  <c r="F12" i="24"/>
  <c r="F9" i="24"/>
  <c r="F8" i="24"/>
  <c r="G5" i="32"/>
  <c r="I20" i="31"/>
  <c r="J20" i="31" s="1"/>
  <c r="M20" i="31" s="1"/>
  <c r="N20" i="31" s="1"/>
  <c r="I12" i="31"/>
  <c r="J12" i="31" s="1"/>
  <c r="M12" i="31" s="1"/>
  <c r="N12" i="31" s="1"/>
  <c r="G7" i="31"/>
  <c r="I5" i="31"/>
  <c r="J5" i="31" s="1"/>
  <c r="M5" i="31" s="1"/>
  <c r="N5" i="31" s="1"/>
  <c r="G36" i="30"/>
  <c r="G35" i="30"/>
  <c r="G33" i="30"/>
  <c r="G32" i="30"/>
  <c r="G30" i="30"/>
  <c r="G29" i="30"/>
  <c r="G27" i="30"/>
  <c r="G26" i="30"/>
  <c r="G21" i="30"/>
  <c r="G20" i="30"/>
  <c r="G19" i="30"/>
  <c r="G15" i="30"/>
  <c r="G14" i="30" s="1"/>
  <c r="G12" i="30"/>
  <c r="G11" i="30"/>
  <c r="G28" i="30" l="1"/>
  <c r="G34" i="30"/>
  <c r="G31" i="30"/>
  <c r="G13" i="30"/>
  <c r="G17" i="30" s="1"/>
  <c r="G25" i="30"/>
  <c r="G24" i="30" s="1"/>
  <c r="G18" i="30"/>
  <c r="G23" i="30" l="1"/>
  <c r="E20" i="24"/>
  <c r="E15" i="24"/>
  <c r="F16" i="24"/>
  <c r="G22" i="30"/>
  <c r="E18" i="24" l="1"/>
  <c r="F20" i="24"/>
  <c r="D18" i="24"/>
  <c r="F18" i="24" l="1"/>
  <c r="D11" i="24"/>
  <c r="F11" i="24" s="1"/>
  <c r="D7" i="24"/>
  <c r="F7" i="24" s="1"/>
  <c r="D15" i="24" l="1"/>
  <c r="F15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kzs001</author>
  </authors>
  <commentList>
    <comment ref="B1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kzs001:</t>
        </r>
        <r>
          <rPr>
            <sz val="9"/>
            <color indexed="81"/>
            <rFont val="Tahoma"/>
            <family val="2"/>
            <charset val="204"/>
          </rPr>
          <t xml:space="preserve">
определяется как отношение количества аварий на централизованных системах водоснабжения к протяженности сетей и определяется в единицах на 1 км сети</t>
        </r>
      </text>
    </comment>
  </commentList>
</comments>
</file>

<file path=xl/sharedStrings.xml><?xml version="1.0" encoding="utf-8"?>
<sst xmlns="http://schemas.openxmlformats.org/spreadsheetml/2006/main" count="218" uniqueCount="131">
  <si>
    <t>прочим потребителям</t>
  </si>
  <si>
    <t>Наименование показателя</t>
  </si>
  <si>
    <t>%</t>
  </si>
  <si>
    <t>1.</t>
  </si>
  <si>
    <t>2.</t>
  </si>
  <si>
    <t>3.</t>
  </si>
  <si>
    <t>4.</t>
  </si>
  <si>
    <t>№           п/п</t>
  </si>
  <si>
    <t>Наименование мероприятий</t>
  </si>
  <si>
    <t>Финансовые потребности на реализацию мероприятия, тыс.руб.</t>
  </si>
  <si>
    <t>Итого:</t>
  </si>
  <si>
    <t>№              п/п</t>
  </si>
  <si>
    <t>Единица измерения</t>
  </si>
  <si>
    <t>Величина показателя</t>
  </si>
  <si>
    <t>Показатели качества воды</t>
  </si>
  <si>
    <t>1.1</t>
  </si>
  <si>
    <t>1.2</t>
  </si>
  <si>
    <t>Показатели надежности и бесперебойности водоснабжения</t>
  </si>
  <si>
    <t>2.1</t>
  </si>
  <si>
    <t>ед./км</t>
  </si>
  <si>
    <t>Наименование</t>
  </si>
  <si>
    <t>кВт.ч/куб.м</t>
  </si>
  <si>
    <t>доля потерь воды в централизованной системе водоснабжения при транспортировке в общем объеме воды, поданной в водопроводную сеть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</si>
  <si>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</si>
  <si>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общее количество отобранных проб</t>
  </si>
  <si>
    <t>количество проб питьевой воды в распределительной водопроводной сети, отобранных по результатам производственного контроля качества питьевой воды, не соответствующих установленным требованиям</t>
  </si>
  <si>
    <t>I</t>
  </si>
  <si>
    <t>ед.</t>
  </si>
  <si>
    <t>1</t>
  </si>
  <si>
    <t>2.2</t>
  </si>
  <si>
    <t>показатель надежности и бесперебойности централизованной системы холодного водоснабжения</t>
  </si>
  <si>
    <t>количество перерывов в подаче воды, зафиксированных в определенных договором холодного водоснабжения, единым договором водоснабжения и водоотведения или договором транспортировки холодной воды местах исполнения обязательств организации, осуществляющей холодное водоснабжение по подаче холодной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 и (или) водоотведение (без плановых ремонтов)</t>
  </si>
  <si>
    <t>протяженность водопроводной сети</t>
  </si>
  <si>
    <t>II</t>
  </si>
  <si>
    <t>км</t>
  </si>
  <si>
    <t>общий объем воды, поданной в водопроводную сеть</t>
  </si>
  <si>
    <t>объем потерь воды в централизованной системе водоснабжения при ее транспортировке</t>
  </si>
  <si>
    <t>удельный расход электрической энергии, потребляемой в технологическом процессе транспортировки питьевой воды, на единицу объема транспортируемой питьевой воды</t>
  </si>
  <si>
    <t>общее количество электрической энергии, потребляемой в технологическом процессе транспортировки питьевой воды</t>
  </si>
  <si>
    <t>общий объем транспортируемой воды</t>
  </si>
  <si>
    <t>тыс.куб.м</t>
  </si>
  <si>
    <t>тыс.кВт.ч</t>
  </si>
  <si>
    <t>III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</si>
  <si>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</si>
  <si>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</si>
  <si>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</si>
  <si>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</si>
  <si>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</si>
  <si>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</si>
  <si>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№
п/п</t>
  </si>
  <si>
    <t>Объем воды из источников водоснабжения:</t>
  </si>
  <si>
    <t>куб.м</t>
  </si>
  <si>
    <t xml:space="preserve">  из поверхностных источников</t>
  </si>
  <si>
    <t>из подземных источников</t>
  </si>
  <si>
    <t>Объем воды от других операторов (покупка воды)</t>
  </si>
  <si>
    <t>Потребление на собственные нужды</t>
  </si>
  <si>
    <t>Объем питьевой воды, поданной в сеть</t>
  </si>
  <si>
    <t>5.</t>
  </si>
  <si>
    <t>Потери воды</t>
  </si>
  <si>
    <t>5.1</t>
  </si>
  <si>
    <t xml:space="preserve">  потери воды из водопроводной сети</t>
  </si>
  <si>
    <t>5.2</t>
  </si>
  <si>
    <t xml:space="preserve">  неучтенные расходы воды</t>
  </si>
  <si>
    <t>6.</t>
  </si>
  <si>
    <t>Полезный отпуск питьевой воды, всего</t>
  </si>
  <si>
    <t>6.1.</t>
  </si>
  <si>
    <t>в т.ч. межцеховый оборот:</t>
  </si>
  <si>
    <t>6.1.1</t>
  </si>
  <si>
    <t xml:space="preserve">  для приготовления горячей воды</t>
  </si>
  <si>
    <t>6.1.2</t>
  </si>
  <si>
    <t xml:space="preserve">  для производства тепловой энергии</t>
  </si>
  <si>
    <t>6.1.3</t>
  </si>
  <si>
    <t xml:space="preserve">  на прочие производственные нужды</t>
  </si>
  <si>
    <t>7.</t>
  </si>
  <si>
    <t>Отпуск питьевой воды, всего</t>
  </si>
  <si>
    <t>проверка</t>
  </si>
  <si>
    <t>7.1.</t>
  </si>
  <si>
    <t>в т.ч. населению:</t>
  </si>
  <si>
    <t xml:space="preserve">  городскому</t>
  </si>
  <si>
    <t xml:space="preserve">          - по приборам учета</t>
  </si>
  <si>
    <t xml:space="preserve">          - по нормативам </t>
  </si>
  <si>
    <t>7.2.</t>
  </si>
  <si>
    <t xml:space="preserve"> сельскому</t>
  </si>
  <si>
    <t>7.3</t>
  </si>
  <si>
    <t>бюджетным потребителям:</t>
  </si>
  <si>
    <t xml:space="preserve">        - расчетными способами</t>
  </si>
  <si>
    <t>7.4</t>
  </si>
  <si>
    <t xml:space="preserve">          - расчетными способами</t>
  </si>
  <si>
    <t>Раздел 2. Баланс водоснабжения (питьевая вода (питьевое водоснабжение))</t>
  </si>
  <si>
    <t>год</t>
  </si>
  <si>
    <t>1 полугодие</t>
  </si>
  <si>
    <t>2 полугодие</t>
  </si>
  <si>
    <t>Показатели прозводственной деятельности</t>
  </si>
  <si>
    <t>ПРОИЗВОДСТВЕННАЯ ПРОГРАММА</t>
  </si>
  <si>
    <t>Раздел 4. Объем финансовых потребностей, необходимых для реализации производственной программы</t>
  </si>
  <si>
    <t>№ п/п</t>
  </si>
  <si>
    <t>6894000, Чукотский автономный округ, г.Певек, ул.Пугачева, 42/2</t>
  </si>
  <si>
    <t>участок Певек</t>
  </si>
  <si>
    <t>Участок Певек</t>
  </si>
  <si>
    <t>тыс. руб.</t>
  </si>
  <si>
    <t>* План мероприятий, направленных на улучшение качества питьевой воды, организацией не представлен</t>
  </si>
  <si>
    <t>* План мероприятий по энергосбережению и повышению энергетической эффективности организацией не представлен</t>
  </si>
  <si>
    <t>Значения показателей</t>
  </si>
  <si>
    <t>Показатели эффективности использования ресурсов, в том числе уровень потерь воды</t>
  </si>
  <si>
    <t>2024 год</t>
  </si>
  <si>
    <t xml:space="preserve">2024 год </t>
  </si>
  <si>
    <t>МП «ЧРКХ»</t>
  </si>
  <si>
    <t>Раздел 5. Плановые показатели надежности, качества, энергетической эффективности объектов централизованной системы холодного водоснабжения</t>
  </si>
  <si>
    <t>МП «ЧРКХ» в сфере холодного водоснабжения (питьевая вода (питьевое водоснабжение)) за 2024 год</t>
  </si>
  <si>
    <t>Руководитель организации</t>
  </si>
  <si>
    <t>(должность)</t>
  </si>
  <si>
    <t>(ФИО, подпись)</t>
  </si>
  <si>
    <t>план</t>
  </si>
  <si>
    <t>факт</t>
  </si>
  <si>
    <r>
      <t xml:space="preserve">Раздел 3. Перечень мероприятий по ремонту объектов централизованной системы </t>
    </r>
    <r>
      <rPr>
        <b/>
        <sz val="12"/>
        <rFont val="Times New Roman"/>
        <family val="1"/>
        <charset val="204"/>
      </rPr>
      <t>холодного водоснабжения, мероприятий, направленных на улучшение качества питьевой воды, мероприятий по энергосбережению и повышению энергетической эффективности, в том числе по снижению потерь воды при транспортировке</t>
    </r>
  </si>
  <si>
    <r>
      <t>3.1. Мероприятия по ремонту объектов централизованной систе</t>
    </r>
    <r>
      <rPr>
        <b/>
        <sz val="12"/>
        <rFont val="Times New Roman"/>
        <family val="1"/>
        <charset val="204"/>
      </rPr>
      <t>мы холодного водоснабжения</t>
    </r>
  </si>
  <si>
    <t>ПЛАН</t>
  </si>
  <si>
    <t>ФАКТ</t>
  </si>
  <si>
    <t>Отклонение (- не использовано, + перерасход)</t>
  </si>
  <si>
    <t>Причина отклонения</t>
  </si>
  <si>
    <t>Срок реализации мероприятия, лет</t>
  </si>
  <si>
    <t>Средства на реализацию мероприятия, тыс.руб.</t>
  </si>
  <si>
    <t>3.2. Мероприятия, направленные на улучшение качества питьевой воды*</t>
  </si>
  <si>
    <t>3.3. Мероприятий по энергосбережению и повышению энергетической эффективности, в том числе по снижению потерь воды при транспортировке*</t>
  </si>
  <si>
    <t xml:space="preserve">ПЛАН </t>
  </si>
  <si>
    <t>Наименование участков</t>
  </si>
  <si>
    <t>1.1.</t>
  </si>
  <si>
    <t>Отклонение</t>
  </si>
  <si>
    <t>Выжанов Е. А.</t>
  </si>
  <si>
    <t>большее количество проб, так как в связи с удаленностью и нерегулярностью авиасообщения пробы были направлены в конце 2023 года, а протоколы были подготовлены и направлены в адрес МП "ЧРКХ" в 2024 году</t>
  </si>
  <si>
    <t>689000, Чукотский автономный округ, г. Анадырь, ул. Отке, д.44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</si>
</sst>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.000"/>
  </numFmts>
  <fonts count="27" x14ac:knownFonts="1">
    <font>
      <sz val="10"/>
      <name val="Arial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i/>
      <sz val="14"/>
      <color indexed="6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6" fillId="0" borderId="0"/>
    <xf numFmtId="0" fontId="10" fillId="0" borderId="0"/>
    <xf numFmtId="0" fontId="5" fillId="0" borderId="0"/>
    <xf numFmtId="0" fontId="5" fillId="0" borderId="0"/>
    <xf numFmtId="9" fontId="26" fillId="0" borderId="0" applyFont="0" applyFill="0" applyBorder="0" applyAlignment="0" applyProtection="0"/>
    <xf numFmtId="0" fontId="26" fillId="0" borderId="0"/>
  </cellStyleXfs>
  <cellXfs count="148">
    <xf numFmtId="0" fontId="0" fillId="0" borderId="0" xfId="0"/>
    <xf numFmtId="0" fontId="7" fillId="0" borderId="1" xfId="3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14" fillId="0" borderId="0" xfId="3" applyFont="1"/>
    <xf numFmtId="0" fontId="7" fillId="0" borderId="0" xfId="3" applyFont="1"/>
    <xf numFmtId="0" fontId="7" fillId="0" borderId="0" xfId="3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8" fillId="0" borderId="0" xfId="3" applyFont="1"/>
    <xf numFmtId="0" fontId="3" fillId="0" borderId="0" xfId="1" applyFont="1" applyAlignment="1">
      <alignment horizontal="left"/>
    </xf>
    <xf numFmtId="0" fontId="8" fillId="0" borderId="0" xfId="3" applyFont="1" applyAlignment="1">
      <alignment horizontal="left"/>
    </xf>
    <xf numFmtId="0" fontId="13" fillId="0" borderId="0" xfId="1" applyFont="1"/>
    <xf numFmtId="0" fontId="16" fillId="0" borderId="0" xfId="1" applyFont="1" applyAlignment="1">
      <alignment vertical="top"/>
    </xf>
    <xf numFmtId="0" fontId="17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 indent="1"/>
    </xf>
    <xf numFmtId="0" fontId="17" fillId="0" borderId="1" xfId="1" applyFont="1" applyBorder="1" applyAlignment="1">
      <alignment horizontal="left" vertical="center" wrapText="1" indent="2"/>
    </xf>
    <xf numFmtId="0" fontId="17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5" fillId="0" borderId="1" xfId="1" applyFont="1" applyBorder="1" applyAlignment="1">
      <alignment horizontal="left" vertical="center" wrapText="1" indent="1"/>
    </xf>
    <xf numFmtId="0" fontId="17" fillId="0" borderId="1" xfId="1" applyFont="1" applyBorder="1" applyAlignment="1">
      <alignment horizontal="left" vertical="center" wrapText="1" indent="3"/>
    </xf>
    <xf numFmtId="0" fontId="1" fillId="0" borderId="0" xfId="1" applyFont="1"/>
    <xf numFmtId="0" fontId="1" fillId="2" borderId="1" xfId="1" applyFont="1" applyFill="1" applyBorder="1" applyAlignment="1">
      <alignment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165" fontId="15" fillId="2" borderId="1" xfId="1" applyNumberFormat="1" applyFont="1" applyFill="1" applyBorder="1" applyAlignment="1">
      <alignment horizontal="center" vertical="center" wrapText="1"/>
    </xf>
    <xf numFmtId="166" fontId="1" fillId="0" borderId="0" xfId="1" applyNumberFormat="1" applyFont="1"/>
    <xf numFmtId="0" fontId="21" fillId="0" borderId="1" xfId="2" applyFont="1" applyBorder="1" applyAlignment="1">
      <alignment horizontal="center" vertical="center" wrapText="1"/>
    </xf>
    <xf numFmtId="166" fontId="21" fillId="0" borderId="1" xfId="2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0" xfId="2" applyFont="1"/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justify" vertical="top" wrapText="1"/>
    </xf>
    <xf numFmtId="164" fontId="7" fillId="0" borderId="1" xfId="2" applyNumberFormat="1" applyFont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 wrapText="1"/>
    </xf>
    <xf numFmtId="0" fontId="7" fillId="0" borderId="7" xfId="2" applyFont="1" applyBorder="1" applyAlignment="1">
      <alignment horizontal="justify" vertical="top" wrapText="1"/>
    </xf>
    <xf numFmtId="49" fontId="7" fillId="0" borderId="1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justify" vertical="top" wrapText="1"/>
    </xf>
    <xf numFmtId="166" fontId="7" fillId="0" borderId="1" xfId="2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2" fillId="0" borderId="0" xfId="2" applyFont="1"/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9" fillId="0" borderId="0" xfId="0" applyFont="1"/>
    <xf numFmtId="2" fontId="7" fillId="0" borderId="1" xfId="2" applyNumberFormat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165" fontId="3" fillId="0" borderId="3" xfId="1" applyNumberFormat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7" fillId="0" borderId="7" xfId="0" applyFont="1" applyBorder="1"/>
    <xf numFmtId="0" fontId="7" fillId="0" borderId="8" xfId="0" applyFont="1" applyBorder="1"/>
    <xf numFmtId="0" fontId="9" fillId="0" borderId="6" xfId="0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/>
    <xf numFmtId="164" fontId="3" fillId="0" borderId="4" xfId="1" applyNumberFormat="1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" xfId="0" applyFont="1" applyBorder="1"/>
    <xf numFmtId="0" fontId="3" fillId="0" borderId="0" xfId="1" applyFont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7" fillId="0" borderId="1" xfId="2" applyNumberFormat="1" applyFont="1" applyBorder="1" applyAlignment="1">
      <alignment horizontal="center" vertical="center" wrapText="1"/>
    </xf>
    <xf numFmtId="166" fontId="23" fillId="0" borderId="2" xfId="0" applyNumberFormat="1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top" wrapText="1"/>
    </xf>
    <xf numFmtId="164" fontId="24" fillId="0" borderId="1" xfId="2" applyNumberFormat="1" applyFont="1" applyBorder="1" applyAlignment="1">
      <alignment horizontal="center" vertical="center" wrapText="1"/>
    </xf>
    <xf numFmtId="164" fontId="25" fillId="0" borderId="1" xfId="2" applyNumberFormat="1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/>
    </xf>
    <xf numFmtId="0" fontId="24" fillId="0" borderId="0" xfId="3" applyFont="1" applyAlignment="1">
      <alignment horizontal="center"/>
    </xf>
    <xf numFmtId="165" fontId="15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167" fontId="1" fillId="0" borderId="0" xfId="1" applyNumberFormat="1" applyFont="1" applyAlignment="1">
      <alignment horizontal="center"/>
    </xf>
    <xf numFmtId="167" fontId="16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13" fillId="0" borderId="0" xfId="1" applyFont="1" applyAlignment="1">
      <alignment horizontal="center" wrapText="1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4" fillId="0" borderId="5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17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top"/>
    </xf>
    <xf numFmtId="0" fontId="3" fillId="0" borderId="9" xfId="1" applyFont="1" applyBorder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165" fontId="7" fillId="0" borderId="11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165" fontId="7" fillId="2" borderId="8" xfId="0" applyNumberFormat="1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0" fontId="4" fillId="0" borderId="5" xfId="1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wrapText="1"/>
    </xf>
    <xf numFmtId="0" fontId="3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Обычный" xfId="0" builtinId="0"/>
    <cellStyle name="Обычный 2" xfId="6" xr:uid="{CC82B31C-0020-4F71-AD4E-6F8E494F346B}"/>
    <cellStyle name="Обычный 2_ООО Тепловая компания (печора)" xfId="1" xr:uid="{00000000-0005-0000-0000-000001000000}"/>
    <cellStyle name="Обычный 5" xfId="2" xr:uid="{00000000-0005-0000-0000-000002000000}"/>
    <cellStyle name="Обычный_PP_PitWater" xfId="3" xr:uid="{00000000-0005-0000-0000-000003000000}"/>
    <cellStyle name="Процентный 2" xfId="5" xr:uid="{F50C8181-8B0B-454B-AA3E-C24DB7CEF3A0}"/>
    <cellStyle name="Стиль 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C23"/>
  <sheetViews>
    <sheetView zoomScaleNormal="100" workbookViewId="0">
      <selection activeCell="B9" sqref="B9"/>
    </sheetView>
  </sheetViews>
  <sheetFormatPr defaultColWidth="9.140625" defaultRowHeight="15.75" x14ac:dyDescent="0.25"/>
  <cols>
    <col min="1" max="1" width="51.28515625" style="5" customWidth="1"/>
    <col min="2" max="2" width="68" style="5" customWidth="1"/>
    <col min="3" max="3" width="7" style="5" customWidth="1"/>
    <col min="4" max="4" width="6.7109375" style="5" customWidth="1"/>
    <col min="5" max="16384" width="9.140625" style="5"/>
  </cols>
  <sheetData>
    <row r="1" spans="1:3" s="4" customFormat="1" ht="18.75" x14ac:dyDescent="0.3">
      <c r="A1" s="94" t="s">
        <v>93</v>
      </c>
      <c r="B1" s="94"/>
    </row>
    <row r="2" spans="1:3" s="4" customFormat="1" ht="38.25" customHeight="1" x14ac:dyDescent="0.3">
      <c r="A2" s="95" t="s">
        <v>108</v>
      </c>
      <c r="B2" s="95"/>
    </row>
    <row r="3" spans="1:3" s="4" customFormat="1" ht="19.5" customHeight="1" x14ac:dyDescent="0.3">
      <c r="A3" s="96"/>
      <c r="B3" s="97"/>
    </row>
    <row r="4" spans="1:3" s="4" customFormat="1" ht="18.75" customHeight="1" x14ac:dyDescent="0.3">
      <c r="A4" s="98" t="s">
        <v>43</v>
      </c>
      <c r="B4" s="98"/>
    </row>
    <row r="5" spans="1:3" ht="27" customHeight="1" x14ac:dyDescent="0.25">
      <c r="A5" s="1" t="s">
        <v>44</v>
      </c>
      <c r="B5" s="2" t="s">
        <v>106</v>
      </c>
    </row>
    <row r="6" spans="1:3" ht="36" customHeight="1" x14ac:dyDescent="0.25">
      <c r="A6" s="1" t="s">
        <v>45</v>
      </c>
      <c r="B6" s="3" t="s">
        <v>96</v>
      </c>
    </row>
    <row r="7" spans="1:3" ht="38.25" customHeight="1" x14ac:dyDescent="0.25">
      <c r="A7" s="1" t="s">
        <v>46</v>
      </c>
      <c r="B7" s="3" t="s">
        <v>47</v>
      </c>
    </row>
    <row r="8" spans="1:3" ht="27.75" customHeight="1" x14ac:dyDescent="0.25">
      <c r="A8" s="1" t="s">
        <v>48</v>
      </c>
      <c r="B8" s="2" t="s">
        <v>130</v>
      </c>
    </row>
    <row r="9" spans="1:3" s="8" customFormat="1" ht="21.75" customHeight="1" x14ac:dyDescent="0.25">
      <c r="A9" s="6"/>
      <c r="B9" s="7"/>
    </row>
    <row r="12" spans="1:3" x14ac:dyDescent="0.25">
      <c r="A12" s="88" t="s">
        <v>109</v>
      </c>
      <c r="B12" s="88" t="s">
        <v>128</v>
      </c>
    </row>
    <row r="13" spans="1:3" x14ac:dyDescent="0.25">
      <c r="A13" s="89" t="s">
        <v>110</v>
      </c>
      <c r="B13" s="89" t="s">
        <v>111</v>
      </c>
    </row>
    <row r="16" spans="1:3" x14ac:dyDescent="0.25">
      <c r="C16" s="9"/>
    </row>
    <row r="18" spans="1:3" x14ac:dyDescent="0.25">
      <c r="C18" s="10"/>
    </row>
    <row r="21" spans="1:3" s="8" customFormat="1" x14ac:dyDescent="0.25">
      <c r="A21" s="5"/>
      <c r="B21" s="5"/>
      <c r="C21" s="5"/>
    </row>
    <row r="22" spans="1:3" ht="15" customHeight="1" x14ac:dyDescent="0.25"/>
    <row r="23" spans="1:3" ht="31.5" customHeight="1" x14ac:dyDescent="0.25"/>
  </sheetData>
  <mergeCells count="4">
    <mergeCell ref="A1:B1"/>
    <mergeCell ref="A2:B2"/>
    <mergeCell ref="A3:B3"/>
    <mergeCell ref="A4:B4"/>
  </mergeCells>
  <printOptions horizontalCentered="1"/>
  <pageMargins left="0.78740157480314965" right="0.19685039370078741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X45"/>
  <sheetViews>
    <sheetView zoomScaleNormal="100" workbookViewId="0">
      <pane xSplit="2" ySplit="5" topLeftCell="C6" activePane="bottomRight" state="frozen"/>
      <selection activeCell="B27" sqref="B27"/>
      <selection pane="topRight" activeCell="B27" sqref="B27"/>
      <selection pane="bottomLeft" activeCell="B27" sqref="B27"/>
      <selection pane="bottomRight" activeCell="V23" sqref="V23"/>
    </sheetView>
  </sheetViews>
  <sheetFormatPr defaultColWidth="9.140625" defaultRowHeight="12.75" x14ac:dyDescent="0.2"/>
  <cols>
    <col min="1" max="1" width="6.7109375" style="26" customWidth="1"/>
    <col min="2" max="2" width="59.7109375" style="26" customWidth="1"/>
    <col min="3" max="4" width="12.140625" style="26" customWidth="1"/>
    <col min="5" max="6" width="12.85546875" style="26" customWidth="1"/>
    <col min="7" max="7" width="12.7109375" style="26" customWidth="1"/>
    <col min="8" max="16384" width="9.140625" style="26"/>
  </cols>
  <sheetData>
    <row r="1" spans="1:7" s="11" customFormat="1" ht="20.25" customHeight="1" x14ac:dyDescent="0.3">
      <c r="A1" s="108" t="s">
        <v>88</v>
      </c>
      <c r="B1" s="108"/>
      <c r="C1" s="108"/>
      <c r="D1" s="108"/>
      <c r="E1" s="108"/>
      <c r="F1" s="108"/>
      <c r="G1" s="108"/>
    </row>
    <row r="2" spans="1:7" s="11" customFormat="1" ht="16.5" customHeight="1" x14ac:dyDescent="0.3">
      <c r="A2" s="109" t="s">
        <v>49</v>
      </c>
      <c r="B2" s="109" t="s">
        <v>20</v>
      </c>
      <c r="C2" s="109" t="s">
        <v>12</v>
      </c>
      <c r="D2" s="102" t="s">
        <v>92</v>
      </c>
      <c r="E2" s="103"/>
      <c r="F2" s="103"/>
      <c r="G2" s="104"/>
    </row>
    <row r="3" spans="1:7" s="12" customFormat="1" ht="14.25" customHeight="1" x14ac:dyDescent="0.25">
      <c r="A3" s="109"/>
      <c r="B3" s="109"/>
      <c r="C3" s="109"/>
      <c r="D3" s="99" t="s">
        <v>97</v>
      </c>
      <c r="E3" s="100"/>
      <c r="F3" s="100"/>
      <c r="G3" s="101"/>
    </row>
    <row r="4" spans="1:7" s="12" customFormat="1" ht="19.5" customHeight="1" x14ac:dyDescent="0.2">
      <c r="A4" s="109"/>
      <c r="B4" s="109"/>
      <c r="C4" s="109"/>
      <c r="D4" s="110" t="s">
        <v>104</v>
      </c>
      <c r="E4" s="110"/>
      <c r="F4" s="110"/>
      <c r="G4" s="110"/>
    </row>
    <row r="5" spans="1:7" s="12" customFormat="1" ht="19.5" customHeight="1" x14ac:dyDescent="0.2">
      <c r="A5" s="109"/>
      <c r="B5" s="109"/>
      <c r="C5" s="109"/>
      <c r="D5" s="13" t="s">
        <v>112</v>
      </c>
      <c r="E5" s="105" t="s">
        <v>113</v>
      </c>
      <c r="F5" s="106"/>
      <c r="G5" s="107"/>
    </row>
    <row r="6" spans="1:7" s="12" customFormat="1" ht="19.5" customHeight="1" x14ac:dyDescent="0.2">
      <c r="A6" s="13"/>
      <c r="B6" s="13"/>
      <c r="C6" s="13"/>
      <c r="D6" s="55" t="s">
        <v>89</v>
      </c>
      <c r="E6" s="13" t="s">
        <v>90</v>
      </c>
      <c r="F6" s="13" t="s">
        <v>91</v>
      </c>
      <c r="G6" s="13" t="s">
        <v>89</v>
      </c>
    </row>
    <row r="7" spans="1:7" s="15" customFormat="1" ht="15" x14ac:dyDescent="0.2">
      <c r="A7" s="13">
        <v>1</v>
      </c>
      <c r="B7" s="13">
        <v>2</v>
      </c>
      <c r="C7" s="14">
        <v>3</v>
      </c>
      <c r="D7" s="55">
        <v>4</v>
      </c>
      <c r="E7" s="13">
        <v>5</v>
      </c>
      <c r="F7" s="13">
        <v>6</v>
      </c>
      <c r="G7" s="13">
        <v>7</v>
      </c>
    </row>
    <row r="8" spans="1:7" s="15" customFormat="1" ht="17.25" customHeight="1" x14ac:dyDescent="0.2">
      <c r="A8" s="16" t="s">
        <v>3</v>
      </c>
      <c r="B8" s="17" t="s">
        <v>50</v>
      </c>
      <c r="C8" s="14" t="s">
        <v>51</v>
      </c>
      <c r="D8" s="14"/>
      <c r="E8" s="28"/>
      <c r="F8" s="28"/>
      <c r="G8" s="28"/>
    </row>
    <row r="9" spans="1:7" s="15" customFormat="1" ht="15" x14ac:dyDescent="0.2">
      <c r="A9" s="18" t="s">
        <v>15</v>
      </c>
      <c r="B9" s="19" t="s">
        <v>52</v>
      </c>
      <c r="C9" s="14" t="s">
        <v>51</v>
      </c>
      <c r="D9" s="14"/>
      <c r="E9" s="29"/>
      <c r="F9" s="29"/>
      <c r="G9" s="29"/>
    </row>
    <row r="10" spans="1:7" s="15" customFormat="1" ht="15" x14ac:dyDescent="0.2">
      <c r="A10" s="18" t="s">
        <v>16</v>
      </c>
      <c r="B10" s="20" t="s">
        <v>53</v>
      </c>
      <c r="C10" s="14" t="s">
        <v>51</v>
      </c>
      <c r="D10" s="14"/>
      <c r="E10" s="29"/>
      <c r="F10" s="29"/>
      <c r="G10" s="29"/>
    </row>
    <row r="11" spans="1:7" s="15" customFormat="1" ht="15" x14ac:dyDescent="0.2">
      <c r="A11" s="16" t="s">
        <v>4</v>
      </c>
      <c r="B11" s="17" t="s">
        <v>54</v>
      </c>
      <c r="C11" s="14" t="s">
        <v>51</v>
      </c>
      <c r="D11" s="30">
        <v>312660.31901103322</v>
      </c>
      <c r="E11" s="56">
        <v>164379</v>
      </c>
      <c r="F11" s="56">
        <v>148820</v>
      </c>
      <c r="G11" s="29">
        <f>E11+F11</f>
        <v>313199</v>
      </c>
    </row>
    <row r="12" spans="1:7" s="15" customFormat="1" ht="18.75" customHeight="1" x14ac:dyDescent="0.2">
      <c r="A12" s="18" t="s">
        <v>5</v>
      </c>
      <c r="B12" s="21" t="s">
        <v>55</v>
      </c>
      <c r="C12" s="14" t="s">
        <v>51</v>
      </c>
      <c r="D12" s="29">
        <v>63.954000000000001</v>
      </c>
      <c r="E12" s="56">
        <v>47.668000000000006</v>
      </c>
      <c r="F12" s="56">
        <v>13</v>
      </c>
      <c r="G12" s="29">
        <f>E12+F12</f>
        <v>60.668000000000006</v>
      </c>
    </row>
    <row r="13" spans="1:7" s="15" customFormat="1" ht="15" x14ac:dyDescent="0.2">
      <c r="A13" s="18" t="s">
        <v>6</v>
      </c>
      <c r="B13" s="21" t="s">
        <v>56</v>
      </c>
      <c r="C13" s="14" t="s">
        <v>51</v>
      </c>
      <c r="D13" s="29">
        <v>312596.36501103319</v>
      </c>
      <c r="E13" s="28">
        <f t="shared" ref="E13:F13" si="0">E8+E11-E12</f>
        <v>164331.33199999999</v>
      </c>
      <c r="F13" s="28">
        <f t="shared" si="0"/>
        <v>148807</v>
      </c>
      <c r="G13" s="29">
        <f t="shared" ref="G13" si="1">G8+G11-G12</f>
        <v>313138.33199999999</v>
      </c>
    </row>
    <row r="14" spans="1:7" s="15" customFormat="1" ht="15" x14ac:dyDescent="0.2">
      <c r="A14" s="18" t="s">
        <v>57</v>
      </c>
      <c r="B14" s="21" t="s">
        <v>58</v>
      </c>
      <c r="C14" s="14" t="s">
        <v>51</v>
      </c>
      <c r="D14" s="29">
        <v>25007.709200882655</v>
      </c>
      <c r="E14" s="28">
        <f>E15+E16</f>
        <v>13461.311374000001</v>
      </c>
      <c r="F14" s="28">
        <f t="shared" ref="F14" si="2">F15+F16</f>
        <v>8560.1135000000013</v>
      </c>
      <c r="G14" s="29">
        <f t="shared" ref="G14" si="3">G15+G16</f>
        <v>22021.424874000004</v>
      </c>
    </row>
    <row r="15" spans="1:7" s="15" customFormat="1" ht="18" customHeight="1" x14ac:dyDescent="0.2">
      <c r="A15" s="18" t="s">
        <v>59</v>
      </c>
      <c r="B15" s="19" t="s">
        <v>60</v>
      </c>
      <c r="C15" s="14" t="s">
        <v>51</v>
      </c>
      <c r="D15" s="29">
        <v>25007.709200882655</v>
      </c>
      <c r="E15" s="56">
        <v>13461.311374000001</v>
      </c>
      <c r="F15" s="56">
        <v>8560.1135000000013</v>
      </c>
      <c r="G15" s="29">
        <f>E15+F15</f>
        <v>22021.424874000004</v>
      </c>
    </row>
    <row r="16" spans="1:7" s="15" customFormat="1" ht="18" customHeight="1" x14ac:dyDescent="0.2">
      <c r="A16" s="18" t="s">
        <v>61</v>
      </c>
      <c r="B16" s="19" t="s">
        <v>62</v>
      </c>
      <c r="C16" s="14" t="s">
        <v>51</v>
      </c>
      <c r="D16" s="29"/>
      <c r="E16" s="29"/>
      <c r="F16" s="29"/>
      <c r="G16" s="29"/>
    </row>
    <row r="17" spans="1:7" s="23" customFormat="1" ht="18" customHeight="1" x14ac:dyDescent="0.2">
      <c r="A17" s="16" t="s">
        <v>63</v>
      </c>
      <c r="B17" s="17" t="s">
        <v>64</v>
      </c>
      <c r="C17" s="22" t="s">
        <v>51</v>
      </c>
      <c r="D17" s="30">
        <v>287588.65581015055</v>
      </c>
      <c r="E17" s="30">
        <f t="shared" ref="E17:F17" si="4">E13-E14</f>
        <v>150870.02062599998</v>
      </c>
      <c r="F17" s="30">
        <f t="shared" si="4"/>
        <v>140246.88649999999</v>
      </c>
      <c r="G17" s="30">
        <f t="shared" ref="G17" si="5">G13-G14</f>
        <v>291116.90712599998</v>
      </c>
    </row>
    <row r="18" spans="1:7" s="15" customFormat="1" ht="18.75" customHeight="1" x14ac:dyDescent="0.2">
      <c r="A18" s="18" t="s">
        <v>65</v>
      </c>
      <c r="B18" s="21" t="s">
        <v>66</v>
      </c>
      <c r="C18" s="14" t="s">
        <v>51</v>
      </c>
      <c r="D18" s="29">
        <v>90227.736391363302</v>
      </c>
      <c r="E18" s="29">
        <f t="shared" ref="E18:F18" si="6">E19+E20+E21</f>
        <v>42040.741425999993</v>
      </c>
      <c r="F18" s="29">
        <f t="shared" si="6"/>
        <v>40797.259618999997</v>
      </c>
      <c r="G18" s="29">
        <f t="shared" ref="G18" si="7">G19+G20+G21</f>
        <v>82838.001044999983</v>
      </c>
    </row>
    <row r="19" spans="1:7" s="15" customFormat="1" ht="18" customHeight="1" x14ac:dyDescent="0.2">
      <c r="A19" s="18" t="s">
        <v>67</v>
      </c>
      <c r="B19" s="19" t="s">
        <v>68</v>
      </c>
      <c r="C19" s="14" t="s">
        <v>51</v>
      </c>
      <c r="D19" s="29"/>
      <c r="E19" s="56">
        <v>40987.608425999999</v>
      </c>
      <c r="F19" s="56">
        <v>39748.411618999999</v>
      </c>
      <c r="G19" s="29">
        <f>E19+F19</f>
        <v>80736.020044999997</v>
      </c>
    </row>
    <row r="20" spans="1:7" s="15" customFormat="1" ht="15" x14ac:dyDescent="0.2">
      <c r="A20" s="18" t="s">
        <v>69</v>
      </c>
      <c r="B20" s="19" t="s">
        <v>70</v>
      </c>
      <c r="C20" s="14" t="s">
        <v>51</v>
      </c>
      <c r="D20" s="29"/>
      <c r="E20" s="56"/>
      <c r="F20" s="56"/>
      <c r="G20" s="29">
        <f>E20+F20</f>
        <v>0</v>
      </c>
    </row>
    <row r="21" spans="1:7" s="15" customFormat="1" ht="15" x14ac:dyDescent="0.2">
      <c r="A21" s="18" t="s">
        <v>71</v>
      </c>
      <c r="B21" s="19" t="s">
        <v>72</v>
      </c>
      <c r="C21" s="14" t="s">
        <v>51</v>
      </c>
      <c r="D21" s="29">
        <v>90227.736391363302</v>
      </c>
      <c r="E21" s="56">
        <v>1053.1329999999944</v>
      </c>
      <c r="F21" s="56">
        <v>1048.8479999999981</v>
      </c>
      <c r="G21" s="29">
        <f>E21+F21</f>
        <v>2101.9809999999925</v>
      </c>
    </row>
    <row r="22" spans="1:7" s="15" customFormat="1" ht="15" x14ac:dyDescent="0.2">
      <c r="A22" s="16" t="s">
        <v>73</v>
      </c>
      <c r="B22" s="17" t="s">
        <v>74</v>
      </c>
      <c r="C22" s="14" t="s">
        <v>51</v>
      </c>
      <c r="D22" s="29">
        <v>197360.91941878723</v>
      </c>
      <c r="E22" s="29">
        <f t="shared" ref="E22:F22" si="8">E17-E18</f>
        <v>108829.27919999999</v>
      </c>
      <c r="F22" s="29">
        <f t="shared" si="8"/>
        <v>99449.626881000004</v>
      </c>
      <c r="G22" s="29">
        <f t="shared" ref="G22" si="9">G17-G18</f>
        <v>208278.90608099999</v>
      </c>
    </row>
    <row r="23" spans="1:7" s="15" customFormat="1" ht="15" x14ac:dyDescent="0.2">
      <c r="A23" s="16"/>
      <c r="B23" s="27" t="s">
        <v>75</v>
      </c>
      <c r="C23" s="14"/>
      <c r="D23" s="29">
        <v>197711.45108197787</v>
      </c>
      <c r="E23" s="29">
        <f t="shared" ref="E23:F23" si="10">E24+E31+E34</f>
        <v>108829.27920000002</v>
      </c>
      <c r="F23" s="29">
        <f t="shared" si="10"/>
        <v>99449.626881000004</v>
      </c>
      <c r="G23" s="29">
        <f t="shared" ref="G23" si="11">G24+G31+G34</f>
        <v>208278.90608100002</v>
      </c>
    </row>
    <row r="24" spans="1:7" s="23" customFormat="1" ht="14.25" x14ac:dyDescent="0.2">
      <c r="A24" s="16" t="s">
        <v>76</v>
      </c>
      <c r="B24" s="17" t="s">
        <v>77</v>
      </c>
      <c r="C24" s="22" t="s">
        <v>51</v>
      </c>
      <c r="D24" s="30">
        <v>137770.19197700731</v>
      </c>
      <c r="E24" s="30">
        <f t="shared" ref="E24:F24" si="12">E25+E28</f>
        <v>73037.628200000006</v>
      </c>
      <c r="F24" s="30">
        <f t="shared" si="12"/>
        <v>67014.367881000013</v>
      </c>
      <c r="G24" s="30">
        <f t="shared" ref="G24" si="13">G25+G28</f>
        <v>140051.99608100002</v>
      </c>
    </row>
    <row r="25" spans="1:7" s="15" customFormat="1" ht="15.75" customHeight="1" x14ac:dyDescent="0.2">
      <c r="A25" s="18"/>
      <c r="B25" s="19" t="s">
        <v>78</v>
      </c>
      <c r="C25" s="14" t="s">
        <v>51</v>
      </c>
      <c r="D25" s="29">
        <v>137770.19197700731</v>
      </c>
      <c r="E25" s="29">
        <f t="shared" ref="E25:F25" si="14">E26+E27</f>
        <v>73037.628200000006</v>
      </c>
      <c r="F25" s="29">
        <f t="shared" si="14"/>
        <v>67014.367881000013</v>
      </c>
      <c r="G25" s="29">
        <f t="shared" ref="G25" si="15">G26+G27</f>
        <v>140051.99608100002</v>
      </c>
    </row>
    <row r="26" spans="1:7" s="15" customFormat="1" ht="15" x14ac:dyDescent="0.2">
      <c r="A26" s="18"/>
      <c r="B26" s="20" t="s">
        <v>79</v>
      </c>
      <c r="C26" s="14" t="s">
        <v>51</v>
      </c>
      <c r="D26" s="29">
        <v>67232.077881865785</v>
      </c>
      <c r="E26" s="56">
        <v>60349.324444917496</v>
      </c>
      <c r="F26" s="56">
        <v>55586.979815943807</v>
      </c>
      <c r="G26" s="29">
        <f>E26+F26</f>
        <v>115936.3042608613</v>
      </c>
    </row>
    <row r="27" spans="1:7" s="15" customFormat="1" ht="15" x14ac:dyDescent="0.2">
      <c r="A27" s="18"/>
      <c r="B27" s="20" t="s">
        <v>80</v>
      </c>
      <c r="C27" s="14" t="s">
        <v>51</v>
      </c>
      <c r="D27" s="29">
        <v>70538.114095141544</v>
      </c>
      <c r="E27" s="56">
        <v>12688.303755082512</v>
      </c>
      <c r="F27" s="56">
        <v>11427.388065056206</v>
      </c>
      <c r="G27" s="29">
        <f>E27+F27</f>
        <v>24115.691820138716</v>
      </c>
    </row>
    <row r="28" spans="1:7" s="15" customFormat="1" ht="15" x14ac:dyDescent="0.2">
      <c r="A28" s="18" t="s">
        <v>81</v>
      </c>
      <c r="B28" s="19" t="s">
        <v>82</v>
      </c>
      <c r="C28" s="14" t="s">
        <v>51</v>
      </c>
      <c r="D28" s="29"/>
      <c r="E28" s="28">
        <f t="shared" ref="E28:F28" si="16">E29+E30</f>
        <v>0</v>
      </c>
      <c r="F28" s="28">
        <f t="shared" si="16"/>
        <v>0</v>
      </c>
      <c r="G28" s="29">
        <f t="shared" ref="G28" si="17">G29+G30</f>
        <v>0</v>
      </c>
    </row>
    <row r="29" spans="1:7" s="15" customFormat="1" ht="15" x14ac:dyDescent="0.2">
      <c r="A29" s="18"/>
      <c r="B29" s="20" t="s">
        <v>79</v>
      </c>
      <c r="C29" s="14" t="s">
        <v>51</v>
      </c>
      <c r="D29" s="29"/>
      <c r="E29" s="28"/>
      <c r="F29" s="28"/>
      <c r="G29" s="29">
        <f>E29+F29</f>
        <v>0</v>
      </c>
    </row>
    <row r="30" spans="1:7" s="15" customFormat="1" ht="15" x14ac:dyDescent="0.2">
      <c r="A30" s="18"/>
      <c r="B30" s="20" t="s">
        <v>80</v>
      </c>
      <c r="C30" s="14" t="s">
        <v>51</v>
      </c>
      <c r="D30" s="29"/>
      <c r="E30" s="28"/>
      <c r="F30" s="28"/>
      <c r="G30" s="29">
        <f>E30+F30</f>
        <v>0</v>
      </c>
    </row>
    <row r="31" spans="1:7" s="23" customFormat="1" ht="14.25" x14ac:dyDescent="0.2">
      <c r="A31" s="16" t="s">
        <v>83</v>
      </c>
      <c r="B31" s="24" t="s">
        <v>84</v>
      </c>
      <c r="C31" s="22" t="s">
        <v>51</v>
      </c>
      <c r="D31" s="30">
        <v>13437.200590993751</v>
      </c>
      <c r="E31" s="90">
        <f>E32+E33</f>
        <v>6901.9859999999999</v>
      </c>
      <c r="F31" s="90">
        <f>F32+F33</f>
        <v>6167.5410000000002</v>
      </c>
      <c r="G31" s="30">
        <f t="shared" ref="G31" si="18">G32+G33</f>
        <v>13069.527</v>
      </c>
    </row>
    <row r="32" spans="1:7" s="15" customFormat="1" ht="15" x14ac:dyDescent="0.2">
      <c r="A32" s="18"/>
      <c r="B32" s="20" t="s">
        <v>79</v>
      </c>
      <c r="C32" s="14" t="s">
        <v>51</v>
      </c>
      <c r="D32" s="29">
        <v>11831.703760988763</v>
      </c>
      <c r="E32" s="56">
        <v>3214.1989999999996</v>
      </c>
      <c r="F32" s="56">
        <v>2521.808</v>
      </c>
      <c r="G32" s="29">
        <f>E32+F32</f>
        <v>5736.0069999999996</v>
      </c>
    </row>
    <row r="33" spans="1:24" s="15" customFormat="1" ht="15" x14ac:dyDescent="0.2">
      <c r="A33" s="18"/>
      <c r="B33" s="25" t="s">
        <v>85</v>
      </c>
      <c r="C33" s="14" t="s">
        <v>51</v>
      </c>
      <c r="D33" s="29">
        <v>1605.4968300049877</v>
      </c>
      <c r="E33" s="56">
        <v>3687.7870000000003</v>
      </c>
      <c r="F33" s="56">
        <v>3645.7330000000002</v>
      </c>
      <c r="G33" s="29">
        <f>E33+F33</f>
        <v>7333.52</v>
      </c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</row>
    <row r="34" spans="1:24" s="23" customFormat="1" ht="14.25" x14ac:dyDescent="0.2">
      <c r="A34" s="16" t="s">
        <v>86</v>
      </c>
      <c r="B34" s="24" t="s">
        <v>0</v>
      </c>
      <c r="C34" s="22" t="s">
        <v>51</v>
      </c>
      <c r="D34" s="30">
        <v>46504.058513976823</v>
      </c>
      <c r="E34" s="90">
        <f>E35+E36</f>
        <v>28889.665000000001</v>
      </c>
      <c r="F34" s="90">
        <f>F35+F36</f>
        <v>26267.718000000001</v>
      </c>
      <c r="G34" s="30">
        <f t="shared" ref="G34" si="19">G35+G36</f>
        <v>55157.383000000002</v>
      </c>
      <c r="I34" s="15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3"/>
    </row>
    <row r="35" spans="1:24" s="15" customFormat="1" ht="15" x14ac:dyDescent="0.2">
      <c r="A35" s="18"/>
      <c r="B35" s="20" t="s">
        <v>79</v>
      </c>
      <c r="C35" s="14" t="s">
        <v>51</v>
      </c>
      <c r="D35" s="29">
        <v>46387.880365642042</v>
      </c>
      <c r="E35" s="56">
        <v>28804.955000000002</v>
      </c>
      <c r="F35" s="56">
        <v>26214.629000000001</v>
      </c>
      <c r="G35" s="29">
        <f>E35+F35</f>
        <v>55019.584000000003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3"/>
    </row>
    <row r="36" spans="1:24" s="15" customFormat="1" ht="15" x14ac:dyDescent="0.2">
      <c r="A36" s="18"/>
      <c r="B36" s="20" t="s">
        <v>87</v>
      </c>
      <c r="C36" s="14" t="s">
        <v>51</v>
      </c>
      <c r="D36" s="29">
        <v>116.17814833478039</v>
      </c>
      <c r="E36" s="56">
        <v>84.71</v>
      </c>
      <c r="F36" s="56">
        <v>53.089000000000013</v>
      </c>
      <c r="G36" s="29">
        <f>E36+F36</f>
        <v>137.79900000000001</v>
      </c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3"/>
    </row>
    <row r="37" spans="1:24" x14ac:dyDescent="0.2"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3"/>
    </row>
    <row r="38" spans="1:24" x14ac:dyDescent="0.2">
      <c r="G38" s="31"/>
    </row>
    <row r="42" spans="1:24" x14ac:dyDescent="0.2">
      <c r="G42" s="31"/>
    </row>
    <row r="44" spans="1:24" x14ac:dyDescent="0.2">
      <c r="G44" s="31"/>
    </row>
    <row r="45" spans="1:24" x14ac:dyDescent="0.2">
      <c r="G45" s="31"/>
    </row>
  </sheetData>
  <mergeCells count="8">
    <mergeCell ref="D3:G3"/>
    <mergeCell ref="D2:G2"/>
    <mergeCell ref="E5:G5"/>
    <mergeCell ref="A1:G1"/>
    <mergeCell ref="A2:A5"/>
    <mergeCell ref="B2:B5"/>
    <mergeCell ref="C2:C5"/>
    <mergeCell ref="D4:G4"/>
  </mergeCells>
  <printOptions horizontalCentered="1"/>
  <pageMargins left="0.39370078740157483" right="0.39370078740157483" top="0.78740157480314965" bottom="0.39370078740157483" header="0.27559055118110237" footer="0.27559055118110237"/>
  <pageSetup paperSize="9" scale="5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6E3CD-6880-4388-9DEE-8235D4B5EACD}">
  <sheetPr>
    <tabColor theme="7" tint="0.59999389629810485"/>
  </sheetPr>
  <dimension ref="A1:N24"/>
  <sheetViews>
    <sheetView topLeftCell="B7" workbookViewId="0">
      <selection activeCell="H12" sqref="H12"/>
    </sheetView>
  </sheetViews>
  <sheetFormatPr defaultColWidth="9.140625" defaultRowHeight="15.75" x14ac:dyDescent="0.25"/>
  <cols>
    <col min="1" max="1" width="3.7109375" style="53" hidden="1" customWidth="1"/>
    <col min="2" max="2" width="7.42578125" style="53" customWidth="1"/>
    <col min="3" max="3" width="41" style="53" customWidth="1"/>
    <col min="4" max="4" width="14.7109375" style="53" customWidth="1"/>
    <col min="5" max="5" width="15.5703125" style="53" customWidth="1"/>
    <col min="6" max="6" width="14.5703125" style="53" customWidth="1"/>
    <col min="7" max="7" width="16.140625" style="53" customWidth="1"/>
    <col min="8" max="8" width="52" style="53" customWidth="1"/>
    <col min="9" max="9" width="15.7109375" style="53" customWidth="1"/>
    <col min="10" max="12" width="5.7109375" style="53" customWidth="1"/>
    <col min="13" max="13" width="17" style="53" customWidth="1"/>
    <col min="14" max="14" width="27.28515625" style="53" customWidth="1"/>
    <col min="15" max="16384" width="9.140625" style="53"/>
  </cols>
  <sheetData>
    <row r="1" spans="2:14" x14ac:dyDescent="0.25">
      <c r="B1" s="141" t="s">
        <v>114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2:14" x14ac:dyDescent="0.25">
      <c r="B2" s="128" t="s">
        <v>115</v>
      </c>
      <c r="C2" s="128"/>
      <c r="D2" s="128"/>
      <c r="E2" s="128"/>
      <c r="F2" s="128"/>
      <c r="G2" s="128"/>
    </row>
    <row r="3" spans="2:14" x14ac:dyDescent="0.25">
      <c r="B3" s="123" t="s">
        <v>7</v>
      </c>
      <c r="C3" s="125" t="s">
        <v>116</v>
      </c>
      <c r="D3" s="125"/>
      <c r="E3" s="125"/>
      <c r="F3" s="125"/>
      <c r="G3" s="126"/>
      <c r="H3" s="127" t="s">
        <v>117</v>
      </c>
      <c r="I3" s="125"/>
      <c r="J3" s="125"/>
      <c r="K3" s="125"/>
      <c r="L3" s="126"/>
      <c r="M3" s="112" t="s">
        <v>118</v>
      </c>
      <c r="N3" s="112" t="s">
        <v>119</v>
      </c>
    </row>
    <row r="4" spans="2:14" ht="78.75" x14ac:dyDescent="0.25">
      <c r="B4" s="124"/>
      <c r="C4" s="114" t="s">
        <v>8</v>
      </c>
      <c r="D4" s="114"/>
      <c r="E4" s="115"/>
      <c r="F4" s="34" t="s">
        <v>120</v>
      </c>
      <c r="G4" s="34" t="s">
        <v>9</v>
      </c>
      <c r="H4" s="34" t="s">
        <v>8</v>
      </c>
      <c r="I4" s="34" t="s">
        <v>120</v>
      </c>
      <c r="J4" s="112" t="s">
        <v>121</v>
      </c>
      <c r="K4" s="112"/>
      <c r="L4" s="112"/>
      <c r="M4" s="112"/>
      <c r="N4" s="112"/>
    </row>
    <row r="5" spans="2:14" x14ac:dyDescent="0.25">
      <c r="B5" s="34">
        <v>1</v>
      </c>
      <c r="C5" s="113">
        <v>2</v>
      </c>
      <c r="D5" s="114"/>
      <c r="E5" s="115"/>
      <c r="F5" s="34">
        <v>3</v>
      </c>
      <c r="G5" s="51">
        <v>4</v>
      </c>
      <c r="H5" s="34">
        <v>5</v>
      </c>
      <c r="I5" s="34">
        <f>H5+1</f>
        <v>6</v>
      </c>
      <c r="J5" s="113">
        <f>I5+1</f>
        <v>7</v>
      </c>
      <c r="K5" s="114"/>
      <c r="L5" s="115"/>
      <c r="M5" s="57">
        <f>J5+1</f>
        <v>8</v>
      </c>
      <c r="N5" s="57">
        <f>M5+1</f>
        <v>9</v>
      </c>
    </row>
    <row r="6" spans="2:14" x14ac:dyDescent="0.25">
      <c r="B6" s="60"/>
      <c r="C6" s="129"/>
      <c r="D6" s="130"/>
      <c r="E6" s="131"/>
      <c r="F6" s="61"/>
      <c r="G6" s="62"/>
      <c r="H6" s="58"/>
      <c r="I6" s="63"/>
      <c r="J6" s="132"/>
      <c r="K6" s="133"/>
      <c r="L6" s="134"/>
      <c r="M6" s="64"/>
      <c r="N6" s="64"/>
    </row>
    <row r="7" spans="2:14" x14ac:dyDescent="0.25">
      <c r="B7" s="135" t="s">
        <v>10</v>
      </c>
      <c r="C7" s="136"/>
      <c r="D7" s="136"/>
      <c r="E7" s="136"/>
      <c r="F7" s="137"/>
      <c r="G7" s="59">
        <f>G6</f>
        <v>0</v>
      </c>
      <c r="H7" s="65" t="s">
        <v>10</v>
      </c>
      <c r="I7" s="66"/>
      <c r="J7" s="138"/>
      <c r="K7" s="138"/>
      <c r="L7" s="139"/>
      <c r="M7" s="59"/>
      <c r="N7" s="67"/>
    </row>
    <row r="8" spans="2:14" x14ac:dyDescent="0.25">
      <c r="B8" s="68"/>
      <c r="C8" s="69"/>
      <c r="D8" s="68"/>
      <c r="E8" s="68"/>
    </row>
    <row r="9" spans="2:14" x14ac:dyDescent="0.25">
      <c r="B9" s="140" t="s">
        <v>122</v>
      </c>
      <c r="C9" s="140"/>
      <c r="D9" s="140"/>
      <c r="E9" s="140"/>
      <c r="F9" s="140"/>
      <c r="G9" s="140"/>
    </row>
    <row r="10" spans="2:14" x14ac:dyDescent="0.25">
      <c r="B10" s="123" t="s">
        <v>7</v>
      </c>
      <c r="C10" s="125" t="s">
        <v>116</v>
      </c>
      <c r="D10" s="125"/>
      <c r="E10" s="125"/>
      <c r="F10" s="125"/>
      <c r="G10" s="126"/>
      <c r="H10" s="127" t="s">
        <v>117</v>
      </c>
      <c r="I10" s="125"/>
      <c r="J10" s="125"/>
      <c r="K10" s="125"/>
      <c r="L10" s="126"/>
      <c r="M10" s="112" t="s">
        <v>118</v>
      </c>
      <c r="N10" s="112" t="s">
        <v>119</v>
      </c>
    </row>
    <row r="11" spans="2:14" ht="63" x14ac:dyDescent="0.25">
      <c r="B11" s="124"/>
      <c r="C11" s="34" t="s">
        <v>8</v>
      </c>
      <c r="D11" s="34" t="s">
        <v>120</v>
      </c>
      <c r="E11" s="113" t="s">
        <v>9</v>
      </c>
      <c r="F11" s="114"/>
      <c r="G11" s="115"/>
      <c r="H11" s="34" t="s">
        <v>8</v>
      </c>
      <c r="I11" s="34" t="s">
        <v>120</v>
      </c>
      <c r="J11" s="112" t="s">
        <v>121</v>
      </c>
      <c r="K11" s="112"/>
      <c r="L11" s="112"/>
      <c r="M11" s="112"/>
      <c r="N11" s="112"/>
    </row>
    <row r="12" spans="2:14" x14ac:dyDescent="0.25">
      <c r="B12" s="34">
        <v>1</v>
      </c>
      <c r="C12" s="34">
        <v>2</v>
      </c>
      <c r="D12" s="34">
        <v>3</v>
      </c>
      <c r="E12" s="112">
        <v>4</v>
      </c>
      <c r="F12" s="112"/>
      <c r="G12" s="112"/>
      <c r="H12" s="34">
        <v>5</v>
      </c>
      <c r="I12" s="34">
        <f>H12+1</f>
        <v>6</v>
      </c>
      <c r="J12" s="113">
        <f>I12+1</f>
        <v>7</v>
      </c>
      <c r="K12" s="114"/>
      <c r="L12" s="115"/>
      <c r="M12" s="57">
        <f>J12+1</f>
        <v>8</v>
      </c>
      <c r="N12" s="57">
        <f>M12+1</f>
        <v>9</v>
      </c>
    </row>
    <row r="13" spans="2:14" x14ac:dyDescent="0.25">
      <c r="B13" s="52" t="s">
        <v>3</v>
      </c>
      <c r="C13" s="70"/>
      <c r="D13" s="52"/>
      <c r="E13" s="116"/>
      <c r="F13" s="116"/>
      <c r="G13" s="116"/>
      <c r="H13" s="71"/>
      <c r="I13" s="71"/>
      <c r="J13" s="72"/>
      <c r="K13" s="73"/>
      <c r="L13" s="74"/>
      <c r="M13" s="75"/>
      <c r="N13" s="75"/>
    </row>
    <row r="14" spans="2:14" x14ac:dyDescent="0.25">
      <c r="B14" s="117" t="s">
        <v>10</v>
      </c>
      <c r="C14" s="118"/>
      <c r="D14" s="119"/>
      <c r="E14" s="116"/>
      <c r="F14" s="116"/>
      <c r="G14" s="116"/>
      <c r="H14" s="120" t="s">
        <v>10</v>
      </c>
      <c r="I14" s="121"/>
      <c r="J14" s="121"/>
      <c r="K14" s="121"/>
      <c r="L14" s="122"/>
      <c r="M14" s="64"/>
      <c r="N14" s="64"/>
    </row>
    <row r="15" spans="2:14" x14ac:dyDescent="0.25">
      <c r="B15" s="111" t="s">
        <v>100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2:14" x14ac:dyDescent="0.25">
      <c r="B16" s="76"/>
      <c r="C16" s="76"/>
      <c r="D16" s="76"/>
      <c r="E16" s="76"/>
    </row>
    <row r="17" spans="2:14" x14ac:dyDescent="0.25">
      <c r="B17" s="128" t="s">
        <v>123</v>
      </c>
      <c r="C17" s="128"/>
      <c r="D17" s="128"/>
      <c r="E17" s="128"/>
      <c r="F17" s="128"/>
      <c r="G17" s="128"/>
    </row>
    <row r="18" spans="2:14" x14ac:dyDescent="0.25">
      <c r="B18" s="123" t="s">
        <v>7</v>
      </c>
      <c r="C18" s="125" t="s">
        <v>116</v>
      </c>
      <c r="D18" s="125"/>
      <c r="E18" s="125"/>
      <c r="F18" s="125"/>
      <c r="G18" s="126"/>
      <c r="H18" s="127" t="s">
        <v>117</v>
      </c>
      <c r="I18" s="125"/>
      <c r="J18" s="125"/>
      <c r="K18" s="125"/>
      <c r="L18" s="126"/>
      <c r="M18" s="112" t="s">
        <v>118</v>
      </c>
      <c r="N18" s="112" t="s">
        <v>119</v>
      </c>
    </row>
    <row r="19" spans="2:14" ht="63" x14ac:dyDescent="0.25">
      <c r="B19" s="124"/>
      <c r="C19" s="34" t="s">
        <v>8</v>
      </c>
      <c r="D19" s="34" t="s">
        <v>120</v>
      </c>
      <c r="E19" s="113" t="s">
        <v>9</v>
      </c>
      <c r="F19" s="114"/>
      <c r="G19" s="115"/>
      <c r="H19" s="34" t="s">
        <v>8</v>
      </c>
      <c r="I19" s="34" t="s">
        <v>120</v>
      </c>
      <c r="J19" s="112" t="s">
        <v>121</v>
      </c>
      <c r="K19" s="112"/>
      <c r="L19" s="112"/>
      <c r="M19" s="112"/>
      <c r="N19" s="112"/>
    </row>
    <row r="20" spans="2:14" x14ac:dyDescent="0.25">
      <c r="B20" s="34">
        <v>1</v>
      </c>
      <c r="C20" s="34">
        <v>2</v>
      </c>
      <c r="D20" s="34">
        <v>3</v>
      </c>
      <c r="E20" s="112">
        <v>4</v>
      </c>
      <c r="F20" s="112"/>
      <c r="G20" s="112"/>
      <c r="H20" s="34">
        <v>5</v>
      </c>
      <c r="I20" s="34">
        <f>H20+1</f>
        <v>6</v>
      </c>
      <c r="J20" s="113">
        <f>I20+1</f>
        <v>7</v>
      </c>
      <c r="K20" s="114"/>
      <c r="L20" s="115"/>
      <c r="M20" s="57">
        <f>J20+1</f>
        <v>8</v>
      </c>
      <c r="N20" s="57">
        <f>M20+1</f>
        <v>9</v>
      </c>
    </row>
    <row r="21" spans="2:14" x14ac:dyDescent="0.25">
      <c r="B21" s="52" t="s">
        <v>3</v>
      </c>
      <c r="C21" s="70"/>
      <c r="D21" s="52"/>
      <c r="E21" s="116"/>
      <c r="F21" s="116"/>
      <c r="G21" s="116"/>
      <c r="H21" s="71"/>
      <c r="I21" s="71"/>
      <c r="J21" s="72"/>
      <c r="K21" s="73"/>
      <c r="L21" s="74"/>
      <c r="M21" s="75"/>
      <c r="N21" s="75"/>
    </row>
    <row r="22" spans="2:14" x14ac:dyDescent="0.25">
      <c r="B22" s="117" t="s">
        <v>10</v>
      </c>
      <c r="C22" s="118"/>
      <c r="D22" s="119"/>
      <c r="E22" s="116"/>
      <c r="F22" s="116"/>
      <c r="G22" s="116"/>
      <c r="H22" s="120" t="s">
        <v>10</v>
      </c>
      <c r="I22" s="121"/>
      <c r="J22" s="121"/>
      <c r="K22" s="121"/>
      <c r="L22" s="122"/>
      <c r="M22" s="64"/>
      <c r="N22" s="64"/>
    </row>
    <row r="23" spans="2:14" x14ac:dyDescent="0.25">
      <c r="B23" s="111" t="s">
        <v>101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2:14" x14ac:dyDescent="0.25">
      <c r="B24" s="68"/>
      <c r="C24" s="69"/>
      <c r="D24" s="68"/>
      <c r="E24" s="68"/>
    </row>
  </sheetData>
  <mergeCells count="45">
    <mergeCell ref="B1:L1"/>
    <mergeCell ref="B2:G2"/>
    <mergeCell ref="B3:B4"/>
    <mergeCell ref="C3:G3"/>
    <mergeCell ref="H3:L3"/>
    <mergeCell ref="N3:N4"/>
    <mergeCell ref="C4:E4"/>
    <mergeCell ref="J4:L4"/>
    <mergeCell ref="C5:E5"/>
    <mergeCell ref="J5:L5"/>
    <mergeCell ref="M3:M4"/>
    <mergeCell ref="C6:E6"/>
    <mergeCell ref="J6:L6"/>
    <mergeCell ref="B7:F7"/>
    <mergeCell ref="J7:L7"/>
    <mergeCell ref="B9:G9"/>
    <mergeCell ref="B17:G17"/>
    <mergeCell ref="M10:M11"/>
    <mergeCell ref="N10:N11"/>
    <mergeCell ref="E11:G11"/>
    <mergeCell ref="J11:L11"/>
    <mergeCell ref="E12:G12"/>
    <mergeCell ref="J12:L12"/>
    <mergeCell ref="B10:B11"/>
    <mergeCell ref="C10:G10"/>
    <mergeCell ref="H10:L10"/>
    <mergeCell ref="E13:G13"/>
    <mergeCell ref="B14:D14"/>
    <mergeCell ref="E14:G14"/>
    <mergeCell ref="H14:L14"/>
    <mergeCell ref="B15:L15"/>
    <mergeCell ref="B18:B19"/>
    <mergeCell ref="C18:G18"/>
    <mergeCell ref="H18:L18"/>
    <mergeCell ref="M18:M19"/>
    <mergeCell ref="N18:N19"/>
    <mergeCell ref="E19:G19"/>
    <mergeCell ref="J19:L19"/>
    <mergeCell ref="B23:L23"/>
    <mergeCell ref="E20:G20"/>
    <mergeCell ref="J20:L20"/>
    <mergeCell ref="E21:G21"/>
    <mergeCell ref="B22:D22"/>
    <mergeCell ref="E22:G22"/>
    <mergeCell ref="H22:L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305B-2CEC-4FB5-A216-3CFB12D1E0DE}">
  <sheetPr>
    <tabColor theme="7" tint="0.59999389629810485"/>
  </sheetPr>
  <dimension ref="A1:H6"/>
  <sheetViews>
    <sheetView tabSelected="1" topLeftCell="B1" workbookViewId="0">
      <selection activeCell="G15" sqref="G15"/>
    </sheetView>
  </sheetViews>
  <sheetFormatPr defaultColWidth="9.140625" defaultRowHeight="15.75" x14ac:dyDescent="0.25"/>
  <cols>
    <col min="1" max="1" width="3.7109375" style="53" hidden="1" customWidth="1"/>
    <col min="2" max="2" width="7.42578125" style="53" customWidth="1"/>
    <col min="3" max="3" width="41" style="53" customWidth="1"/>
    <col min="4" max="4" width="14.7109375" style="53" customWidth="1"/>
    <col min="5" max="5" width="15.5703125" style="53" customWidth="1"/>
    <col min="6" max="6" width="41" style="53" customWidth="1"/>
    <col min="7" max="7" width="15.7109375" style="53" customWidth="1"/>
    <col min="8" max="8" width="14.140625" style="53" customWidth="1"/>
    <col min="9" max="9" width="17" style="53" customWidth="1"/>
    <col min="10" max="10" width="22.42578125" style="53" bestFit="1" customWidth="1"/>
    <col min="11" max="16384" width="9.140625" style="53"/>
  </cols>
  <sheetData>
    <row r="1" spans="2:8" x14ac:dyDescent="0.25">
      <c r="B1" s="142" t="s">
        <v>94</v>
      </c>
      <c r="C1" s="142"/>
      <c r="D1" s="142"/>
      <c r="E1" s="142"/>
      <c r="F1" s="142"/>
      <c r="G1" s="142"/>
      <c r="H1" s="142"/>
    </row>
    <row r="2" spans="2:8" x14ac:dyDescent="0.25">
      <c r="B2" s="123" t="s">
        <v>11</v>
      </c>
      <c r="C2" s="127" t="s">
        <v>124</v>
      </c>
      <c r="D2" s="125"/>
      <c r="E2" s="125"/>
      <c r="F2" s="127" t="s">
        <v>117</v>
      </c>
      <c r="G2" s="125"/>
      <c r="H2" s="126"/>
    </row>
    <row r="3" spans="2:8" ht="31.5" x14ac:dyDescent="0.25">
      <c r="B3" s="143"/>
      <c r="C3" s="123" t="s">
        <v>125</v>
      </c>
      <c r="D3" s="123" t="s">
        <v>12</v>
      </c>
      <c r="E3" s="50" t="s">
        <v>13</v>
      </c>
      <c r="F3" s="123" t="s">
        <v>125</v>
      </c>
      <c r="G3" s="123" t="s">
        <v>12</v>
      </c>
      <c r="H3" s="34" t="s">
        <v>13</v>
      </c>
    </row>
    <row r="4" spans="2:8" x14ac:dyDescent="0.25">
      <c r="B4" s="124"/>
      <c r="C4" s="124"/>
      <c r="D4" s="124"/>
      <c r="E4" s="34" t="s">
        <v>104</v>
      </c>
      <c r="F4" s="124"/>
      <c r="G4" s="124"/>
      <c r="H4" s="34" t="s">
        <v>104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f>F5+1</f>
        <v>6</v>
      </c>
      <c r="H5" s="34">
        <v>7</v>
      </c>
    </row>
    <row r="6" spans="2:8" s="82" customFormat="1" x14ac:dyDescent="0.2">
      <c r="B6" s="77" t="s">
        <v>126</v>
      </c>
      <c r="C6" s="78" t="s">
        <v>98</v>
      </c>
      <c r="D6" s="79" t="s">
        <v>99</v>
      </c>
      <c r="E6" s="80">
        <v>168413.80172234983</v>
      </c>
      <c r="F6" s="78" t="s">
        <v>98</v>
      </c>
      <c r="G6" s="79" t="s">
        <v>99</v>
      </c>
      <c r="H6" s="81">
        <v>169019.26114325493</v>
      </c>
    </row>
  </sheetData>
  <mergeCells count="8">
    <mergeCell ref="B1:H1"/>
    <mergeCell ref="B2:B4"/>
    <mergeCell ref="C2:E2"/>
    <mergeCell ref="F2:H2"/>
    <mergeCell ref="C3:C4"/>
    <mergeCell ref="D3:D4"/>
    <mergeCell ref="F3:F4"/>
    <mergeCell ref="G3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R28"/>
  <sheetViews>
    <sheetView zoomScale="70" zoomScaleNormal="70" workbookViewId="0">
      <pane xSplit="2" ySplit="5" topLeftCell="C6" activePane="bottomRight" state="frozen"/>
      <selection activeCell="B27" sqref="B27"/>
      <selection pane="topRight" activeCell="B27" sqref="B27"/>
      <selection pane="bottomLeft" activeCell="B27" sqref="B27"/>
      <selection pane="bottomRight" activeCell="E10" sqref="E10"/>
    </sheetView>
  </sheetViews>
  <sheetFormatPr defaultRowHeight="15.75" x14ac:dyDescent="0.25"/>
  <cols>
    <col min="1" max="1" width="6" style="35" customWidth="1"/>
    <col min="2" max="2" width="65.28515625" style="35" customWidth="1"/>
    <col min="3" max="3" width="11.42578125" style="35" customWidth="1"/>
    <col min="4" max="4" width="16.28515625" style="35" customWidth="1"/>
    <col min="5" max="5" width="17.85546875" style="35" customWidth="1"/>
    <col min="6" max="6" width="13.42578125" style="35" customWidth="1"/>
    <col min="7" max="7" width="35.5703125" style="35" customWidth="1"/>
    <col min="8" max="16384" width="9.140625" style="35"/>
  </cols>
  <sheetData>
    <row r="1" spans="1:18" ht="37.5" customHeight="1" x14ac:dyDescent="0.25">
      <c r="A1" s="144" t="s">
        <v>107</v>
      </c>
      <c r="B1" s="144"/>
      <c r="C1" s="144"/>
      <c r="D1" s="144"/>
      <c r="E1" s="144"/>
      <c r="F1" s="144"/>
      <c r="G1" s="144"/>
    </row>
    <row r="2" spans="1:18" ht="21.75" customHeight="1" x14ac:dyDescent="0.25">
      <c r="A2" s="145" t="s">
        <v>95</v>
      </c>
      <c r="B2" s="145" t="s">
        <v>1</v>
      </c>
      <c r="C2" s="145" t="s">
        <v>12</v>
      </c>
      <c r="D2" s="147" t="s">
        <v>102</v>
      </c>
      <c r="E2" s="147"/>
      <c r="F2" s="123" t="s">
        <v>127</v>
      </c>
      <c r="G2" s="123" t="s">
        <v>119</v>
      </c>
    </row>
    <row r="3" spans="1:18" ht="21.75" customHeight="1" x14ac:dyDescent="0.25">
      <c r="A3" s="146"/>
      <c r="B3" s="146"/>
      <c r="C3" s="146"/>
      <c r="D3" s="147" t="s">
        <v>105</v>
      </c>
      <c r="E3" s="147"/>
      <c r="F3" s="143"/>
      <c r="G3" s="143"/>
    </row>
    <row r="4" spans="1:18" ht="21.75" customHeight="1" x14ac:dyDescent="0.25">
      <c r="A4" s="146"/>
      <c r="B4" s="146"/>
      <c r="C4" s="146"/>
      <c r="D4" s="34" t="s">
        <v>112</v>
      </c>
      <c r="E4" s="36" t="s">
        <v>113</v>
      </c>
      <c r="F4" s="124"/>
      <c r="G4" s="124"/>
    </row>
    <row r="5" spans="1:18" ht="15.75" customHeight="1" x14ac:dyDescent="0.25">
      <c r="A5" s="36">
        <v>1</v>
      </c>
      <c r="B5" s="37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</row>
    <row r="6" spans="1:18" x14ac:dyDescent="0.25">
      <c r="A6" s="38" t="s">
        <v>26</v>
      </c>
      <c r="B6" s="39" t="s">
        <v>14</v>
      </c>
      <c r="C6" s="36"/>
      <c r="D6" s="40"/>
      <c r="E6" s="40"/>
      <c r="F6" s="40"/>
      <c r="G6" s="40"/>
    </row>
    <row r="7" spans="1:18" ht="63.75" customHeight="1" x14ac:dyDescent="0.25">
      <c r="A7" s="41" t="s">
        <v>28</v>
      </c>
      <c r="B7" s="42" t="s">
        <v>23</v>
      </c>
      <c r="C7" s="36" t="s">
        <v>2</v>
      </c>
      <c r="D7" s="40">
        <f>IF(ISERR(D8/D9*100),"0,00",D8/D9*100)</f>
        <v>0</v>
      </c>
      <c r="E7" s="40">
        <f>IF(ISERR(E8/E9*100),"0,00",E8/E9*100)</f>
        <v>4.3478260869565215</v>
      </c>
      <c r="F7" s="40">
        <f>D7-E7</f>
        <v>-4.3478260869565215</v>
      </c>
      <c r="G7" s="40"/>
    </row>
    <row r="8" spans="1:18" ht="67.5" customHeight="1" x14ac:dyDescent="0.25">
      <c r="A8" s="43" t="s">
        <v>15</v>
      </c>
      <c r="B8" s="42" t="s">
        <v>25</v>
      </c>
      <c r="C8" s="36" t="s">
        <v>27</v>
      </c>
      <c r="D8" s="36">
        <v>0</v>
      </c>
      <c r="E8" s="36">
        <v>5</v>
      </c>
      <c r="F8" s="40">
        <f t="shared" ref="F8:F9" si="0">D8-E8</f>
        <v>-5</v>
      </c>
      <c r="G8" s="36"/>
    </row>
    <row r="9" spans="1:18" ht="125.25" customHeight="1" x14ac:dyDescent="0.25">
      <c r="A9" s="43" t="s">
        <v>16</v>
      </c>
      <c r="B9" s="42" t="s">
        <v>24</v>
      </c>
      <c r="C9" s="36" t="s">
        <v>27</v>
      </c>
      <c r="D9" s="32">
        <v>98</v>
      </c>
      <c r="E9" s="36">
        <v>115</v>
      </c>
      <c r="F9" s="40">
        <f t="shared" si="0"/>
        <v>-17</v>
      </c>
      <c r="G9" s="36" t="s">
        <v>129</v>
      </c>
    </row>
    <row r="10" spans="1:18" ht="16.5" customHeight="1" x14ac:dyDescent="0.25">
      <c r="A10" s="44" t="s">
        <v>33</v>
      </c>
      <c r="B10" s="39" t="s">
        <v>17</v>
      </c>
      <c r="C10" s="36"/>
      <c r="D10" s="45"/>
      <c r="E10" s="45"/>
      <c r="F10" s="45"/>
      <c r="G10" s="45"/>
    </row>
    <row r="11" spans="1:18" ht="33" customHeight="1" x14ac:dyDescent="0.25">
      <c r="A11" s="36">
        <v>1</v>
      </c>
      <c r="B11" s="42" t="s">
        <v>30</v>
      </c>
      <c r="C11" s="36" t="s">
        <v>19</v>
      </c>
      <c r="D11" s="40">
        <f>D12/D13</f>
        <v>0</v>
      </c>
      <c r="E11" s="40" t="str">
        <f>IF(ISERR(E13/E12*100),"0,00",E13/E12*100)</f>
        <v>0,00</v>
      </c>
      <c r="F11" s="40">
        <f>D11-E11</f>
        <v>0</v>
      </c>
      <c r="G11" s="47"/>
    </row>
    <row r="12" spans="1:18" ht="176.25" customHeight="1" x14ac:dyDescent="0.25">
      <c r="A12" s="43" t="s">
        <v>15</v>
      </c>
      <c r="B12" s="42" t="s">
        <v>31</v>
      </c>
      <c r="C12" s="36" t="s">
        <v>27</v>
      </c>
      <c r="D12" s="45">
        <v>0</v>
      </c>
      <c r="E12" s="45">
        <v>0</v>
      </c>
      <c r="F12" s="40">
        <f>D12-E12</f>
        <v>0</v>
      </c>
      <c r="G12" s="45"/>
    </row>
    <row r="13" spans="1:18" ht="18.75" customHeight="1" x14ac:dyDescent="0.25">
      <c r="A13" s="43" t="s">
        <v>16</v>
      </c>
      <c r="B13" s="42" t="s">
        <v>32</v>
      </c>
      <c r="C13" s="36" t="s">
        <v>34</v>
      </c>
      <c r="D13" s="33">
        <v>11.44</v>
      </c>
      <c r="E13" s="33">
        <v>11.44</v>
      </c>
      <c r="F13" s="40">
        <f>D13-E13</f>
        <v>0</v>
      </c>
      <c r="G13" s="84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8" ht="33" customHeight="1" x14ac:dyDescent="0.25">
      <c r="A14" s="44" t="s">
        <v>42</v>
      </c>
      <c r="B14" s="39" t="s">
        <v>103</v>
      </c>
      <c r="C14" s="36"/>
      <c r="D14" s="40"/>
      <c r="E14" s="40"/>
      <c r="F14" s="40"/>
      <c r="G14" s="40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8" ht="51" customHeight="1" x14ac:dyDescent="0.25">
      <c r="A15" s="36">
        <v>1</v>
      </c>
      <c r="B15" s="42" t="s">
        <v>22</v>
      </c>
      <c r="C15" s="36" t="s">
        <v>2</v>
      </c>
      <c r="D15" s="40">
        <f>IF(ISERR(D17/D16*100),"0,00",D17/D16*100)</f>
        <v>8</v>
      </c>
      <c r="E15" s="40">
        <f>IF(ISERR(E17/E16*100),"0,00",E17/E16*100)</f>
        <v>7.0311287309346469</v>
      </c>
      <c r="F15" s="40">
        <f>D15-E15</f>
        <v>0.96887126906535315</v>
      </c>
      <c r="G15" s="85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</row>
    <row r="16" spans="1:18" ht="20.25" customHeight="1" x14ac:dyDescent="0.25">
      <c r="A16" s="43" t="s">
        <v>15</v>
      </c>
      <c r="B16" s="46" t="s">
        <v>35</v>
      </c>
      <c r="C16" s="36" t="s">
        <v>40</v>
      </c>
      <c r="D16" s="47">
        <v>312.59636501103319</v>
      </c>
      <c r="E16" s="40">
        <v>313.19900000000001</v>
      </c>
      <c r="F16" s="40">
        <f t="shared" ref="F16:F17" si="1">D16-E16</f>
        <v>-0.60263498896682677</v>
      </c>
      <c r="G16" s="85"/>
    </row>
    <row r="17" spans="1:7" ht="31.5" customHeight="1" x14ac:dyDescent="0.25">
      <c r="A17" s="43" t="s">
        <v>16</v>
      </c>
      <c r="B17" s="46" t="s">
        <v>36</v>
      </c>
      <c r="C17" s="36" t="s">
        <v>40</v>
      </c>
      <c r="D17" s="47">
        <v>25.007709200882655</v>
      </c>
      <c r="E17" s="40">
        <v>22.021424874000004</v>
      </c>
      <c r="F17" s="40">
        <f t="shared" si="1"/>
        <v>2.9862843268826502</v>
      </c>
      <c r="G17" s="86"/>
    </row>
    <row r="18" spans="1:7" ht="49.5" customHeight="1" x14ac:dyDescent="0.25">
      <c r="A18" s="36">
        <v>2</v>
      </c>
      <c r="B18" s="42" t="s">
        <v>37</v>
      </c>
      <c r="C18" s="36" t="s">
        <v>21</v>
      </c>
      <c r="D18" s="47">
        <f>IF(ISERR(D19/D20),"0,00",D19/D20)</f>
        <v>0.59013802029812112</v>
      </c>
      <c r="E18" s="47">
        <f>IF(ISERR(E19/E20),"0,00",E19/E20)</f>
        <v>0.48262097899418577</v>
      </c>
      <c r="F18" s="40">
        <f>D18-E18</f>
        <v>0.10751704130393536</v>
      </c>
      <c r="G18" s="87"/>
    </row>
    <row r="19" spans="1:7" ht="31.5" x14ac:dyDescent="0.25">
      <c r="A19" s="43" t="s">
        <v>18</v>
      </c>
      <c r="B19" s="42" t="s">
        <v>38</v>
      </c>
      <c r="C19" s="48" t="s">
        <v>41</v>
      </c>
      <c r="D19" s="54">
        <v>184.47499999999999</v>
      </c>
      <c r="E19" s="83">
        <v>151.156408</v>
      </c>
      <c r="F19" s="40">
        <f t="shared" ref="F19:F20" si="2">D19-E19</f>
        <v>33.318591999999995</v>
      </c>
      <c r="G19" s="86"/>
    </row>
    <row r="20" spans="1:7" ht="21" customHeight="1" x14ac:dyDescent="0.25">
      <c r="A20" s="43" t="s">
        <v>29</v>
      </c>
      <c r="B20" s="42" t="s">
        <v>39</v>
      </c>
      <c r="C20" s="36" t="s">
        <v>40</v>
      </c>
      <c r="D20" s="47">
        <v>312.59636501103319</v>
      </c>
      <c r="E20" s="40">
        <f>E16</f>
        <v>313.19900000000001</v>
      </c>
      <c r="F20" s="40">
        <f t="shared" si="2"/>
        <v>-0.60263498896682677</v>
      </c>
      <c r="G20" s="85"/>
    </row>
    <row r="21" spans="1:7" ht="32.25" customHeight="1" x14ac:dyDescent="0.25"/>
    <row r="23" spans="1:7" ht="32.25" customHeight="1" x14ac:dyDescent="0.25"/>
    <row r="24" spans="1:7" ht="32.25" customHeight="1" x14ac:dyDescent="0.25"/>
    <row r="25" spans="1:7" ht="50.25" customHeight="1" x14ac:dyDescent="0.25"/>
    <row r="26" spans="1:7" ht="32.25" customHeight="1" x14ac:dyDescent="0.25"/>
    <row r="27" spans="1:7" ht="19.5" customHeight="1" x14ac:dyDescent="0.25"/>
    <row r="28" spans="1:7" ht="16.5" customHeight="1" x14ac:dyDescent="0.25"/>
  </sheetData>
  <mergeCells count="8">
    <mergeCell ref="A1:G1"/>
    <mergeCell ref="F2:F4"/>
    <mergeCell ref="G2:G4"/>
    <mergeCell ref="C2:C4"/>
    <mergeCell ref="B2:B4"/>
    <mergeCell ref="A2:A4"/>
    <mergeCell ref="D2:E2"/>
    <mergeCell ref="D3:E3"/>
  </mergeCells>
  <phoneticPr fontId="2" type="noConversion"/>
  <printOptions horizontalCentered="1"/>
  <pageMargins left="1.1811023622047245" right="0.39370078740157483" top="0.39370078740157483" bottom="0.39370078740157483" header="0" footer="0"/>
  <pageSetup paperSize="9" scale="61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раздел 1</vt:lpstr>
      <vt:lpstr>раздел 2</vt:lpstr>
      <vt:lpstr>раздел 3</vt:lpstr>
      <vt:lpstr>раздел 4</vt:lpstr>
      <vt:lpstr>раздел 5</vt:lpstr>
      <vt:lpstr>'раздел 2'!Заголовки_для_печати</vt:lpstr>
      <vt:lpstr>'раздел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Петрова Татьяна Геннадьевна</cp:lastModifiedBy>
  <cp:lastPrinted>2022-10-13T21:38:46Z</cp:lastPrinted>
  <dcterms:created xsi:type="dcterms:W3CDTF">1996-10-08T23:32:33Z</dcterms:created>
  <dcterms:modified xsi:type="dcterms:W3CDTF">2025-06-02T00:40:59Z</dcterms:modified>
</cp:coreProperties>
</file>