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-fs\Committee_Cost\ОТДЕЛ ЖКХ\КОММУНАЛЬНЫЕ УСЛУГИ на 2026 год\ПП ВС ВО 2024\ПП факт 2024\на сайт\"/>
    </mc:Choice>
  </mc:AlternateContent>
  <xr:revisionPtr revIDLastSave="0" documentId="13_ncr:1_{D2B5F6FE-84B5-4D1C-87A6-5E3F5D05D6D1}" xr6:coauthVersionLast="47" xr6:coauthVersionMax="47" xr10:uidLastSave="{00000000-0000-0000-0000-000000000000}"/>
  <bookViews>
    <workbookView xWindow="10095" yWindow="435" windowWidth="18660" windowHeight="15390" activeTab="1" xr2:uid="{00000000-000D-0000-FFFF-FFFF00000000}"/>
  </bookViews>
  <sheets>
    <sheet name="Раздел 1" sheetId="2" r:id="rId1"/>
    <sheet name="Раздел 2" sheetId="1" r:id="rId2"/>
    <sheet name="раздел 3" sheetId="4" r:id="rId3"/>
    <sheet name="раздел 4" sheetId="5" r:id="rId4"/>
  </sheets>
  <definedNames>
    <definedName name="_xlnm.Print_Titles" localSheetId="1">'Раздел 2'!$2:$7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F9" i="5"/>
  <c r="F8" i="5"/>
  <c r="E7" i="5"/>
  <c r="D7" i="5"/>
  <c r="H12" i="1"/>
  <c r="F7" i="5" l="1"/>
  <c r="K12" i="1"/>
  <c r="I12" i="1"/>
  <c r="L12" i="1" l="1"/>
  <c r="N12" i="1"/>
  <c r="H9" i="1"/>
  <c r="H15" i="1"/>
  <c r="H35" i="1"/>
  <c r="O12" i="1" l="1"/>
  <c r="P12" i="1" s="1"/>
  <c r="Q12" i="1"/>
  <c r="R12" i="1" s="1"/>
  <c r="I9" i="1"/>
  <c r="K9" i="1"/>
  <c r="K8" i="1" s="1"/>
  <c r="K13" i="1" s="1"/>
  <c r="K35" i="1"/>
  <c r="K34" i="1" s="1"/>
  <c r="I35" i="1"/>
  <c r="I15" i="1"/>
  <c r="K15" i="1"/>
  <c r="K14" i="1" s="1"/>
  <c r="S37" i="1"/>
  <c r="R37" i="1"/>
  <c r="Q37" i="1"/>
  <c r="S36" i="1"/>
  <c r="S33" i="1"/>
  <c r="S32" i="1"/>
  <c r="R31" i="1"/>
  <c r="Q31" i="1"/>
  <c r="S30" i="1"/>
  <c r="S29" i="1"/>
  <c r="R28" i="1"/>
  <c r="Q28" i="1"/>
  <c r="S27" i="1"/>
  <c r="S26" i="1"/>
  <c r="R25" i="1"/>
  <c r="Q25" i="1"/>
  <c r="S21" i="1"/>
  <c r="S20" i="1"/>
  <c r="S19" i="1"/>
  <c r="R18" i="1"/>
  <c r="Q18" i="1"/>
  <c r="S16" i="1"/>
  <c r="S10" i="1"/>
  <c r="P37" i="1"/>
  <c r="O37" i="1"/>
  <c r="N37" i="1"/>
  <c r="P36" i="1"/>
  <c r="P33" i="1"/>
  <c r="P32" i="1"/>
  <c r="O31" i="1"/>
  <c r="N31" i="1"/>
  <c r="P30" i="1"/>
  <c r="P29" i="1"/>
  <c r="O28" i="1"/>
  <c r="N28" i="1"/>
  <c r="P27" i="1"/>
  <c r="P26" i="1"/>
  <c r="P25" i="1" s="1"/>
  <c r="O25" i="1"/>
  <c r="N25" i="1"/>
  <c r="N24" i="1" s="1"/>
  <c r="P21" i="1"/>
  <c r="P20" i="1"/>
  <c r="P19" i="1"/>
  <c r="O18" i="1"/>
  <c r="N18" i="1"/>
  <c r="P16" i="1"/>
  <c r="P10" i="1"/>
  <c r="M37" i="1"/>
  <c r="L37" i="1"/>
  <c r="K37" i="1"/>
  <c r="M36" i="1"/>
  <c r="M33" i="1"/>
  <c r="M32" i="1"/>
  <c r="L31" i="1"/>
  <c r="K31" i="1"/>
  <c r="M30" i="1"/>
  <c r="M29" i="1"/>
  <c r="L28" i="1"/>
  <c r="K28" i="1"/>
  <c r="M27" i="1"/>
  <c r="M26" i="1"/>
  <c r="L25" i="1"/>
  <c r="K25" i="1"/>
  <c r="M21" i="1"/>
  <c r="M20" i="1"/>
  <c r="M19" i="1"/>
  <c r="L18" i="1"/>
  <c r="K18" i="1"/>
  <c r="M16" i="1"/>
  <c r="M12" i="1"/>
  <c r="M10" i="1"/>
  <c r="S25" i="1" l="1"/>
  <c r="S28" i="1"/>
  <c r="S31" i="1"/>
  <c r="P28" i="1"/>
  <c r="P24" i="1" s="1"/>
  <c r="M28" i="1"/>
  <c r="P18" i="1"/>
  <c r="S18" i="1"/>
  <c r="Q24" i="1"/>
  <c r="S24" i="1"/>
  <c r="M31" i="1"/>
  <c r="M25" i="1"/>
  <c r="M24" i="1" s="1"/>
  <c r="O24" i="1"/>
  <c r="M18" i="1"/>
  <c r="R24" i="1"/>
  <c r="K24" i="1"/>
  <c r="K23" i="1" s="1"/>
  <c r="S12" i="1"/>
  <c r="L15" i="1"/>
  <c r="N15" i="1"/>
  <c r="L9" i="1"/>
  <c r="N9" i="1"/>
  <c r="K17" i="1"/>
  <c r="K22" i="1" s="1"/>
  <c r="L35" i="1"/>
  <c r="N35" i="1"/>
  <c r="L24" i="1"/>
  <c r="P31" i="1"/>
  <c r="O35" i="1" l="1"/>
  <c r="O34" i="1" s="1"/>
  <c r="O23" i="1" s="1"/>
  <c r="Q35" i="1"/>
  <c r="N34" i="1"/>
  <c r="N23" i="1" s="1"/>
  <c r="M35" i="1"/>
  <c r="M34" i="1" s="1"/>
  <c r="M23" i="1" s="1"/>
  <c r="L34" i="1"/>
  <c r="L23" i="1" s="1"/>
  <c r="O9" i="1"/>
  <c r="O8" i="1" s="1"/>
  <c r="O13" i="1" s="1"/>
  <c r="Q9" i="1"/>
  <c r="N8" i="1"/>
  <c r="N13" i="1" s="1"/>
  <c r="M9" i="1"/>
  <c r="M8" i="1" s="1"/>
  <c r="M13" i="1" s="1"/>
  <c r="L8" i="1"/>
  <c r="L13" i="1" s="1"/>
  <c r="O15" i="1"/>
  <c r="O14" i="1" s="1"/>
  <c r="Q15" i="1"/>
  <c r="N14" i="1"/>
  <c r="M15" i="1"/>
  <c r="M14" i="1" s="1"/>
  <c r="L14" i="1"/>
  <c r="L17" i="1" l="1"/>
  <c r="L22" i="1" s="1"/>
  <c r="P9" i="1"/>
  <c r="P8" i="1" s="1"/>
  <c r="P13" i="1" s="1"/>
  <c r="P35" i="1"/>
  <c r="P34" i="1" s="1"/>
  <c r="P23" i="1" s="1"/>
  <c r="N17" i="1"/>
  <c r="N22" i="1" s="1"/>
  <c r="R9" i="1"/>
  <c r="R8" i="1" s="1"/>
  <c r="R13" i="1" s="1"/>
  <c r="Q8" i="1"/>
  <c r="Q13" i="1" s="1"/>
  <c r="R15" i="1"/>
  <c r="R14" i="1" s="1"/>
  <c r="Q14" i="1"/>
  <c r="M17" i="1"/>
  <c r="O17" i="1"/>
  <c r="O22" i="1" s="1"/>
  <c r="R35" i="1"/>
  <c r="R34" i="1" s="1"/>
  <c r="R23" i="1" s="1"/>
  <c r="Q34" i="1"/>
  <c r="Q23" i="1" s="1"/>
  <c r="P15" i="1"/>
  <c r="P14" i="1" s="1"/>
  <c r="S15" i="1" l="1"/>
  <c r="S14" i="1" s="1"/>
  <c r="S9" i="1"/>
  <c r="S8" i="1" s="1"/>
  <c r="S13" i="1" s="1"/>
  <c r="M22" i="1"/>
  <c r="S35" i="1"/>
  <c r="S34" i="1" s="1"/>
  <c r="S23" i="1" s="1"/>
  <c r="P17" i="1"/>
  <c r="Q17" i="1"/>
  <c r="Q22" i="1" s="1"/>
  <c r="R17" i="1"/>
  <c r="R22" i="1" s="1"/>
  <c r="J37" i="1"/>
  <c r="I37" i="1"/>
  <c r="H37" i="1"/>
  <c r="J36" i="1"/>
  <c r="H34" i="1"/>
  <c r="J33" i="1"/>
  <c r="J32" i="1"/>
  <c r="J31" i="1" s="1"/>
  <c r="I31" i="1"/>
  <c r="H31" i="1"/>
  <c r="J30" i="1"/>
  <c r="J29" i="1"/>
  <c r="I28" i="1"/>
  <c r="H28" i="1"/>
  <c r="J27" i="1"/>
  <c r="J26" i="1"/>
  <c r="J25" i="1" s="1"/>
  <c r="I25" i="1"/>
  <c r="H25" i="1"/>
  <c r="H24" i="1" s="1"/>
  <c r="J21" i="1"/>
  <c r="J20" i="1"/>
  <c r="J19" i="1"/>
  <c r="I18" i="1"/>
  <c r="H18" i="1"/>
  <c r="J16" i="1"/>
  <c r="H14" i="1"/>
  <c r="J10" i="1"/>
  <c r="J18" i="1" l="1"/>
  <c r="S17" i="1"/>
  <c r="S22" i="1" s="1"/>
  <c r="P22" i="1"/>
  <c r="H23" i="1"/>
  <c r="I24" i="1"/>
  <c r="J28" i="1"/>
  <c r="J24" i="1" s="1"/>
  <c r="J9" i="1"/>
  <c r="I34" i="1"/>
  <c r="J12" i="1"/>
  <c r="J15" i="1"/>
  <c r="J14" i="1" s="1"/>
  <c r="J35" i="1"/>
  <c r="J34" i="1" s="1"/>
  <c r="I14" i="1"/>
  <c r="I23" i="1" l="1"/>
  <c r="J23" i="1"/>
  <c r="G37" i="1"/>
  <c r="F37" i="1"/>
  <c r="E37" i="1"/>
  <c r="J8" i="1"/>
  <c r="J13" i="1" s="1"/>
  <c r="I8" i="1"/>
  <c r="I13" i="1" s="1"/>
  <c r="I17" i="1" s="1"/>
  <c r="I22" i="1" s="1"/>
  <c r="H8" i="1"/>
  <c r="H13" i="1" s="1"/>
  <c r="H17" i="1" s="1"/>
  <c r="H22" i="1" s="1"/>
  <c r="G36" i="1"/>
  <c r="G35" i="1"/>
  <c r="F34" i="1"/>
  <c r="E34" i="1"/>
  <c r="G33" i="1"/>
  <c r="G32" i="1"/>
  <c r="G31" i="1" s="1"/>
  <c r="F31" i="1"/>
  <c r="E31" i="1"/>
  <c r="G30" i="1"/>
  <c r="G29" i="1"/>
  <c r="F28" i="1"/>
  <c r="E28" i="1"/>
  <c r="G27" i="1"/>
  <c r="G26" i="1"/>
  <c r="F25" i="1"/>
  <c r="E25" i="1"/>
  <c r="G21" i="1"/>
  <c r="G20" i="1"/>
  <c r="G19" i="1"/>
  <c r="F18" i="1"/>
  <c r="E18" i="1"/>
  <c r="G16" i="1"/>
  <c r="F14" i="1"/>
  <c r="G12" i="1"/>
  <c r="G10" i="1"/>
  <c r="G9" i="1"/>
  <c r="F8" i="1"/>
  <c r="F13" i="1" s="1"/>
  <c r="E8" i="1"/>
  <c r="E13" i="1" s="1"/>
  <c r="L7" i="1"/>
  <c r="M7" i="1" s="1"/>
  <c r="N7" i="1" s="1"/>
  <c r="O7" i="1" s="1"/>
  <c r="P7" i="1" s="1"/>
  <c r="Q7" i="1" s="1"/>
  <c r="R7" i="1" s="1"/>
  <c r="S7" i="1" s="1"/>
  <c r="I7" i="1"/>
  <c r="J7" i="1" s="1"/>
  <c r="G8" i="1" l="1"/>
  <c r="J17" i="1"/>
  <c r="G28" i="1"/>
  <c r="E24" i="1"/>
  <c r="E23" i="1" s="1"/>
  <c r="F24" i="1"/>
  <c r="F23" i="1" s="1"/>
  <c r="G18" i="1"/>
  <c r="G25" i="1"/>
  <c r="F17" i="1"/>
  <c r="F22" i="1" s="1"/>
  <c r="G34" i="1"/>
  <c r="G15" i="1"/>
  <c r="E14" i="1"/>
  <c r="E17" i="1" s="1"/>
  <c r="E22" i="1" s="1"/>
  <c r="G14" i="1" l="1"/>
  <c r="E13" i="5"/>
  <c r="G13" i="1"/>
  <c r="E12" i="5"/>
  <c r="F12" i="5" s="1"/>
  <c r="J22" i="1"/>
  <c r="G24" i="1"/>
  <c r="G23" i="1" s="1"/>
  <c r="G17" i="1"/>
  <c r="E11" i="5" l="1"/>
  <c r="F11" i="5" s="1"/>
  <c r="F13" i="5"/>
  <c r="G22" i="1"/>
</calcChain>
</file>

<file path=xl/sharedStrings.xml><?xml version="1.0" encoding="utf-8"?>
<sst xmlns="http://schemas.openxmlformats.org/spreadsheetml/2006/main" count="180" uniqueCount="108">
  <si>
    <t>Наименование</t>
  </si>
  <si>
    <t>Единица измерения</t>
  </si>
  <si>
    <t>Объем воды из источников водоснабжения:</t>
  </si>
  <si>
    <t>из подземных источников</t>
  </si>
  <si>
    <t>Объем питьевой воды, поданной в сеть</t>
  </si>
  <si>
    <t>Потери воды</t>
  </si>
  <si>
    <t>Потребление на собственные нужды</t>
  </si>
  <si>
    <t>Объем воды, отпускаемой новым абонентам</t>
  </si>
  <si>
    <t>Темп изменения потребления воды</t>
  </si>
  <si>
    <t>%</t>
  </si>
  <si>
    <t>№
п/п</t>
  </si>
  <si>
    <t>1.1</t>
  </si>
  <si>
    <t>1.2</t>
  </si>
  <si>
    <t>5.1</t>
  </si>
  <si>
    <t>5.2</t>
  </si>
  <si>
    <t>6.1.1</t>
  </si>
  <si>
    <t>7.3</t>
  </si>
  <si>
    <t>8.1</t>
  </si>
  <si>
    <t>год</t>
  </si>
  <si>
    <t>1 полугодие</t>
  </si>
  <si>
    <t>2 полугодие</t>
  </si>
  <si>
    <t>куб.м</t>
  </si>
  <si>
    <t xml:space="preserve">  из поверхностных источников</t>
  </si>
  <si>
    <t>Объем воды от других операторов (покупка воды)</t>
  </si>
  <si>
    <t>4.</t>
  </si>
  <si>
    <t>5.</t>
  </si>
  <si>
    <t xml:space="preserve">  потери воды из водопроводной сети</t>
  </si>
  <si>
    <t xml:space="preserve">  неучтенные расходы воды</t>
  </si>
  <si>
    <t>6.</t>
  </si>
  <si>
    <t xml:space="preserve">  на прочие производственные нужды</t>
  </si>
  <si>
    <t>6.1.</t>
  </si>
  <si>
    <t xml:space="preserve">          - по приборам учета</t>
  </si>
  <si>
    <t xml:space="preserve">          - по нормативам </t>
  </si>
  <si>
    <t xml:space="preserve">          - расчетными способами</t>
  </si>
  <si>
    <t>в т.ч. населению:</t>
  </si>
  <si>
    <t xml:space="preserve">  городскому</t>
  </si>
  <si>
    <t xml:space="preserve"> сельскому</t>
  </si>
  <si>
    <t>бюджетным потребителям:</t>
  </si>
  <si>
    <t>прочим потребителям</t>
  </si>
  <si>
    <t xml:space="preserve">        - расчетными способами</t>
  </si>
  <si>
    <t>1.</t>
  </si>
  <si>
    <t>2.</t>
  </si>
  <si>
    <t>3.</t>
  </si>
  <si>
    <t>7.</t>
  </si>
  <si>
    <t>7.1.</t>
  </si>
  <si>
    <t>7.2.</t>
  </si>
  <si>
    <t>7.4</t>
  </si>
  <si>
    <t>8.2</t>
  </si>
  <si>
    <t>8.</t>
  </si>
  <si>
    <t>9.</t>
  </si>
  <si>
    <t>10.</t>
  </si>
  <si>
    <t>ПРОИЗВОДСТВЕННАЯ ПРОГРАММА</t>
  </si>
  <si>
    <t>Раздел 1.  Паспорт производственной программы</t>
  </si>
  <si>
    <t>Комитет государственного регулирования цен и тарифов Чукотского автономного округа</t>
  </si>
  <si>
    <t>Наименование показателя</t>
  </si>
  <si>
    <t>в т.ч. межцеховый оборот:</t>
  </si>
  <si>
    <t>Полезный отпуск технической воды, всего</t>
  </si>
  <si>
    <t>Отпуск технической воды, всего</t>
  </si>
  <si>
    <t>Увеличение отпуска технической воды в связи с подключением абонентов</t>
  </si>
  <si>
    <t>Снижение отпуска технической воды в связи с прекращением водоснабжения</t>
  </si>
  <si>
    <t>Изменение объема отпуска технической воды в связи с изменением нормативов потребления и установкой приборов учета</t>
  </si>
  <si>
    <t>Раздел 2. Баланс водоснабжения (техническая вода)</t>
  </si>
  <si>
    <t>Показатели прозводственной деятельности</t>
  </si>
  <si>
    <t>Величина показателя</t>
  </si>
  <si>
    <t>Значение показателя</t>
  </si>
  <si>
    <t>I</t>
  </si>
  <si>
    <t>1</t>
  </si>
  <si>
    <t>ед.</t>
  </si>
  <si>
    <t>Показатели надежности и бесперебойности водоснабжения</t>
  </si>
  <si>
    <t>показатель надежности и бесперебойности централизованной системы холодного водоснабжения</t>
  </si>
  <si>
    <t>ед./км</t>
  </si>
  <si>
    <t>количество перерывов в подаче воды, зафиксированных в определенных договором холодного водоснабжения, единым договором водоснабжения и водоотведения или договором транспортировки холодной воды местах исполнения обязательств организации, осуществляющей холодное водоснабжение по подаче холодной воды, определенных в соответствии с указанными договорами, произошедших в результате аварий, повреждений и иных технологических нарушений на объектах централизованной системы холодного водоснабжения, принадлежащих организации, осуществляющей холодное водоснабжение и (или) водоотведение (без плановых ремонтов)</t>
  </si>
  <si>
    <t>протяженность водопроводной сети</t>
  </si>
  <si>
    <t>км</t>
  </si>
  <si>
    <t>Наименование регулируемой организации</t>
  </si>
  <si>
    <t>Местонахождение регулируемой организации</t>
  </si>
  <si>
    <t>6894000, Чукотский автономный округ, г.Певек, ул.Пугачева, 42/2</t>
  </si>
  <si>
    <t>Наименование уполномоченного органа</t>
  </si>
  <si>
    <t>Местонахождение уполномоченного органа</t>
  </si>
  <si>
    <t>участок Певек</t>
  </si>
  <si>
    <t>Раздел 3. Объем финансовых потребностей, необходимых для реализации производственной программы</t>
  </si>
  <si>
    <t>тыс. руб.</t>
  </si>
  <si>
    <t>II</t>
  </si>
  <si>
    <t>Показатели эффективности использования ресурсов, в том числе уроветь потерь воды</t>
  </si>
  <si>
    <t>доля потерь воды в централизованной системе водоснабжения при транспортировке в общем объеме воды, поданной в водопроводную сеть</t>
  </si>
  <si>
    <t>общий объем воды, поданной в водопроводную сеть</t>
  </si>
  <si>
    <t>тыс.куб.м</t>
  </si>
  <si>
    <t>объем потерь воды в централизованной системе водоснабжения при ее транспортировке</t>
  </si>
  <si>
    <t>2024 год</t>
  </si>
  <si>
    <t>2025 год</t>
  </si>
  <si>
    <t>2026 год</t>
  </si>
  <si>
    <t>2027 год</t>
  </si>
  <si>
    <t>2028 год</t>
  </si>
  <si>
    <t>МП «ЧРКХ»</t>
  </si>
  <si>
    <t>в сфере холодного водоснабжения (техническая вода) МП «ЧРКХ» за 2024 год</t>
  </si>
  <si>
    <t>Руководитель организации</t>
  </si>
  <si>
    <t>(должность)</t>
  </si>
  <si>
    <t>(ФИО, подпись)</t>
  </si>
  <si>
    <t>факт</t>
  </si>
  <si>
    <t>план</t>
  </si>
  <si>
    <t>№ 
п/п</t>
  </si>
  <si>
    <t xml:space="preserve">ПЛАН </t>
  </si>
  <si>
    <t>ФАКТ</t>
  </si>
  <si>
    <t>Раздел 4. Показатели надежности, качества, энергетической эффективности объектов централизованной системы холодного водоснабжения</t>
  </si>
  <si>
    <t>Отклонение</t>
  </si>
  <si>
    <t>Причины отклонения</t>
  </si>
  <si>
    <t>Выжанов Е. А.</t>
  </si>
  <si>
    <t>689000, Чукотский автономный округ, г. Анадырь, ул. Отке, д.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</si>
</sst>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"/>
    <numFmt numFmtId="166" formatCode="#,##0.0"/>
    <numFmt numFmtId="167" formatCode="0.0000"/>
    <numFmt numFmtId="168" formatCode="#,##0.000"/>
    <numFmt numFmtId="169" formatCode="#,##0.0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Helv"/>
      <charset val="204"/>
    </font>
    <font>
      <sz val="14"/>
      <color indexed="8"/>
      <name val="Times New Roman"/>
      <family val="1"/>
      <charset val="204"/>
    </font>
    <font>
      <i/>
      <sz val="12"/>
      <color indexed="6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4"/>
      <color indexed="6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1" fillId="0" borderId="0"/>
    <xf numFmtId="0" fontId="1" fillId="0" borderId="0"/>
    <xf numFmtId="0" fontId="11" fillId="0" borderId="0"/>
    <xf numFmtId="9" fontId="18" fillId="0" borderId="0" applyFont="0" applyFill="0" applyBorder="0" applyAlignment="0" applyProtection="0"/>
    <xf numFmtId="0" fontId="18" fillId="0" borderId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3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1"/>
    </xf>
    <xf numFmtId="0" fontId="10" fillId="0" borderId="0" xfId="3" applyFont="1"/>
    <xf numFmtId="0" fontId="12" fillId="0" borderId="0" xfId="3" applyFont="1"/>
    <xf numFmtId="0" fontId="10" fillId="0" borderId="1" xfId="3" applyFont="1" applyBorder="1" applyAlignment="1">
      <alignment horizontal="left" vertical="center" wrapText="1"/>
    </xf>
    <xf numFmtId="0" fontId="10" fillId="0" borderId="0" xfId="3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15" fillId="0" borderId="0" xfId="3" applyFont="1"/>
    <xf numFmtId="0" fontId="14" fillId="0" borderId="0" xfId="1" applyFont="1" applyAlignment="1">
      <alignment horizontal="left"/>
    </xf>
    <xf numFmtId="0" fontId="15" fillId="0" borderId="0" xfId="3" applyFont="1" applyAlignment="1">
      <alignment horizontal="left"/>
    </xf>
    <xf numFmtId="0" fontId="16" fillId="0" borderId="0" xfId="0" applyFont="1" applyAlignment="1">
      <alignment vertical="top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66" fontId="5" fillId="0" borderId="1" xfId="1" applyNumberFormat="1" applyFont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166" fontId="5" fillId="3" borderId="1" xfId="1" applyNumberFormat="1" applyFont="1" applyFill="1" applyBorder="1" applyAlignment="1">
      <alignment horizontal="center" vertical="center" wrapText="1"/>
    </xf>
    <xf numFmtId="166" fontId="3" fillId="0" borderId="1" xfId="4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167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168" fontId="2" fillId="0" borderId="0" xfId="0" applyNumberFormat="1" applyFont="1"/>
    <xf numFmtId="169" fontId="2" fillId="0" borderId="0" xfId="0" applyNumberFormat="1" applyFont="1"/>
    <xf numFmtId="165" fontId="16" fillId="0" borderId="0" xfId="0" applyNumberFormat="1" applyFont="1"/>
    <xf numFmtId="166" fontId="3" fillId="0" borderId="1" xfId="1" applyNumberFormat="1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top"/>
    </xf>
    <xf numFmtId="0" fontId="2" fillId="2" borderId="3" xfId="1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 vertical="center" wrapText="1"/>
    </xf>
    <xf numFmtId="0" fontId="10" fillId="0" borderId="0" xfId="3" applyFont="1" applyAlignment="1">
      <alignment horizontal="center"/>
    </xf>
    <xf numFmtId="0" fontId="14" fillId="0" borderId="18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6" fillId="0" borderId="17" xfId="0" applyFont="1" applyBorder="1" applyAlignment="1">
      <alignment vertical="top"/>
    </xf>
    <xf numFmtId="0" fontId="3" fillId="0" borderId="0" xfId="0" applyFont="1"/>
    <xf numFmtId="0" fontId="14" fillId="0" borderId="1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14" fillId="0" borderId="14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 shrinkToFit="1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top" wrapText="1"/>
    </xf>
    <xf numFmtId="0" fontId="10" fillId="0" borderId="16" xfId="5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top" wrapText="1"/>
    </xf>
    <xf numFmtId="0" fontId="10" fillId="0" borderId="21" xfId="5" applyFont="1" applyBorder="1" applyAlignment="1">
      <alignment horizontal="center" vertical="center" wrapText="1"/>
    </xf>
    <xf numFmtId="0" fontId="10" fillId="0" borderId="11" xfId="5" applyFont="1" applyBorder="1" applyAlignment="1">
      <alignment horizontal="center" vertical="center" wrapText="1"/>
    </xf>
    <xf numFmtId="0" fontId="10" fillId="0" borderId="13" xfId="5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top" wrapText="1"/>
    </xf>
    <xf numFmtId="164" fontId="10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 wrapText="1"/>
    </xf>
    <xf numFmtId="165" fontId="10" fillId="0" borderId="1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center" wrapText="1"/>
    </xf>
    <xf numFmtId="0" fontId="10" fillId="0" borderId="13" xfId="2" applyFont="1" applyBorder="1" applyAlignment="1">
      <alignment horizontal="justify" vertical="top" wrapText="1"/>
    </xf>
    <xf numFmtId="165" fontId="10" fillId="0" borderId="11" xfId="0" applyNumberFormat="1" applyFont="1" applyBorder="1" applyAlignment="1">
      <alignment horizontal="center" vertical="center" wrapText="1"/>
    </xf>
    <xf numFmtId="0" fontId="10" fillId="0" borderId="15" xfId="2" applyFont="1" applyBorder="1" applyAlignment="1">
      <alignment horizontal="justify" vertical="top" wrapText="1"/>
    </xf>
    <xf numFmtId="165" fontId="10" fillId="0" borderId="1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165" fontId="10" fillId="0" borderId="14" xfId="0" applyNumberFormat="1" applyFont="1" applyBorder="1" applyAlignment="1">
      <alignment horizontal="center" vertical="center"/>
    </xf>
    <xf numFmtId="0" fontId="10" fillId="0" borderId="4" xfId="3" applyFont="1" applyBorder="1" applyAlignment="1">
      <alignment horizontal="center"/>
    </xf>
    <xf numFmtId="0" fontId="19" fillId="0" borderId="0" xfId="3" applyFont="1" applyAlignment="1">
      <alignment horizontal="center"/>
    </xf>
    <xf numFmtId="166" fontId="3" fillId="4" borderId="1" xfId="1" applyNumberFormat="1" applyFont="1" applyFill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 wrapText="1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 wrapText="1"/>
    </xf>
    <xf numFmtId="0" fontId="13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2" fillId="2" borderId="5" xfId="1" applyFont="1" applyFill="1" applyBorder="1" applyAlignment="1">
      <alignment horizontal="center" vertical="top"/>
    </xf>
    <xf numFmtId="0" fontId="2" fillId="2" borderId="3" xfId="1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3" fillId="0" borderId="10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0" fontId="15" fillId="0" borderId="4" xfId="0" applyFont="1" applyBorder="1" applyAlignment="1">
      <alignment horizontal="left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0" borderId="15" xfId="0" applyNumberFormat="1" applyFont="1" applyBorder="1" applyAlignment="1">
      <alignment horizontal="center" vertical="center" wrapText="1"/>
    </xf>
    <xf numFmtId="165" fontId="10" fillId="0" borderId="22" xfId="0" applyNumberFormat="1" applyFont="1" applyBorder="1" applyAlignment="1">
      <alignment horizontal="center" vertical="center" wrapText="1"/>
    </xf>
  </cellXfs>
  <cellStyles count="8">
    <cellStyle name="Обычный" xfId="0" builtinId="0"/>
    <cellStyle name="Обычный 2" xfId="7" xr:uid="{4334A9B7-6083-4B30-8386-2EB3AF34507E}"/>
    <cellStyle name="Обычный 2_ООО Тепловая компания (печора)" xfId="1" xr:uid="{00000000-0005-0000-0000-000001000000}"/>
    <cellStyle name="Обычный 5" xfId="2" xr:uid="{00000000-0005-0000-0000-000002000000}"/>
    <cellStyle name="Обычный_PP_PitWater" xfId="3" xr:uid="{00000000-0005-0000-0000-000003000000}"/>
    <cellStyle name="Обычный_Свод - образец_v1" xfId="4" xr:uid="{00000000-0005-0000-0000-000004000000}"/>
    <cellStyle name="Процентный 2" xfId="6" xr:uid="{F0AD376A-4B1B-4F65-B70C-C594129AD828}"/>
    <cellStyle name="Стиль 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C26"/>
  <sheetViews>
    <sheetView workbookViewId="0">
      <selection activeCell="B9" sqref="B9"/>
    </sheetView>
  </sheetViews>
  <sheetFormatPr defaultColWidth="9.140625" defaultRowHeight="15.75" x14ac:dyDescent="0.25"/>
  <cols>
    <col min="1" max="1" width="43.42578125" style="14" customWidth="1"/>
    <col min="2" max="2" width="64.7109375" style="14" customWidth="1"/>
    <col min="3" max="3" width="7" style="14" customWidth="1"/>
    <col min="4" max="4" width="6.7109375" style="14" customWidth="1"/>
    <col min="5" max="16384" width="9.140625" style="14"/>
  </cols>
  <sheetData>
    <row r="1" spans="1:2" s="15" customFormat="1" ht="18.75" x14ac:dyDescent="0.3">
      <c r="A1" s="92" t="s">
        <v>51</v>
      </c>
      <c r="B1" s="92"/>
    </row>
    <row r="2" spans="1:2" s="15" customFormat="1" ht="18.75" x14ac:dyDescent="0.3">
      <c r="A2" s="93" t="s">
        <v>94</v>
      </c>
      <c r="B2" s="93"/>
    </row>
    <row r="3" spans="1:2" s="15" customFormat="1" ht="19.5" customHeight="1" x14ac:dyDescent="0.3">
      <c r="A3" s="94"/>
      <c r="B3" s="95"/>
    </row>
    <row r="4" spans="1:2" s="15" customFormat="1" ht="28.5" customHeight="1" x14ac:dyDescent="0.3">
      <c r="A4" s="91" t="s">
        <v>52</v>
      </c>
      <c r="B4" s="91"/>
    </row>
    <row r="5" spans="1:2" ht="27" customHeight="1" x14ac:dyDescent="0.25">
      <c r="A5" s="16" t="s">
        <v>74</v>
      </c>
      <c r="B5" s="26" t="s">
        <v>93</v>
      </c>
    </row>
    <row r="6" spans="1:2" ht="33.75" customHeight="1" x14ac:dyDescent="0.25">
      <c r="A6" s="16" t="s">
        <v>75</v>
      </c>
      <c r="B6" s="27" t="s">
        <v>76</v>
      </c>
    </row>
    <row r="7" spans="1:2" ht="38.25" customHeight="1" x14ac:dyDescent="0.25">
      <c r="A7" s="16" t="s">
        <v>77</v>
      </c>
      <c r="B7" s="27" t="s">
        <v>53</v>
      </c>
    </row>
    <row r="8" spans="1:2" ht="27.75" customHeight="1" x14ac:dyDescent="0.25">
      <c r="A8" s="16" t="s">
        <v>78</v>
      </c>
      <c r="B8" s="26" t="s">
        <v>107</v>
      </c>
    </row>
    <row r="9" spans="1:2" s="19" customFormat="1" ht="21.75" customHeight="1" x14ac:dyDescent="0.25">
      <c r="A9" s="17"/>
      <c r="B9" s="18"/>
    </row>
    <row r="12" spans="1:2" x14ac:dyDescent="0.25">
      <c r="A12" s="87" t="s">
        <v>95</v>
      </c>
      <c r="B12" s="87" t="s">
        <v>106</v>
      </c>
    </row>
    <row r="13" spans="1:2" x14ac:dyDescent="0.25">
      <c r="A13" s="88" t="s">
        <v>96</v>
      </c>
      <c r="B13" s="88" t="s">
        <v>97</v>
      </c>
    </row>
    <row r="14" spans="1:2" x14ac:dyDescent="0.25">
      <c r="A14" s="45"/>
    </row>
    <row r="19" spans="1:3" x14ac:dyDescent="0.25">
      <c r="C19" s="20"/>
    </row>
    <row r="21" spans="1:3" x14ac:dyDescent="0.25">
      <c r="C21" s="21"/>
    </row>
    <row r="24" spans="1:3" s="19" customFormat="1" x14ac:dyDescent="0.25">
      <c r="A24" s="14"/>
      <c r="B24" s="14"/>
      <c r="C24" s="14"/>
    </row>
    <row r="25" spans="1:3" ht="15" customHeight="1" x14ac:dyDescent="0.25"/>
    <row r="26" spans="1:3" ht="31.5" customHeight="1" x14ac:dyDescent="0.25"/>
  </sheetData>
  <mergeCells count="4">
    <mergeCell ref="A4:B4"/>
    <mergeCell ref="A1:B1"/>
    <mergeCell ref="A2:B2"/>
    <mergeCell ref="A3:B3"/>
  </mergeCells>
  <phoneticPr fontId="4" type="noConversion"/>
  <pageMargins left="1.1811023622047245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T51"/>
  <sheetViews>
    <sheetView tabSelected="1" zoomScale="80" zoomScaleNormal="80" workbookViewId="0">
      <pane xSplit="3" ySplit="7" topLeftCell="D8" activePane="bottomRight" state="frozen"/>
      <selection activeCell="E7" sqref="E7"/>
      <selection pane="topRight" activeCell="E7" sqref="E7"/>
      <selection pane="bottomLeft" activeCell="E7" sqref="E7"/>
      <selection pane="bottomRight" activeCell="E41" sqref="E41"/>
    </sheetView>
  </sheetViews>
  <sheetFormatPr defaultColWidth="9.140625" defaultRowHeight="12.75" x14ac:dyDescent="0.2"/>
  <cols>
    <col min="1" max="1" width="6.7109375" style="1" customWidth="1"/>
    <col min="2" max="2" width="46.28515625" style="1" customWidth="1"/>
    <col min="3" max="4" width="12.140625" style="1" customWidth="1"/>
    <col min="5" max="5" width="13.28515625" style="1" customWidth="1"/>
    <col min="6" max="6" width="12.28515625" style="1" customWidth="1"/>
    <col min="7" max="7" width="13.5703125" style="1" customWidth="1"/>
    <col min="8" max="8" width="12" style="1" hidden="1" customWidth="1"/>
    <col min="9" max="10" width="12.5703125" style="1" hidden="1" customWidth="1"/>
    <col min="11" max="11" width="12.7109375" style="1" hidden="1" customWidth="1"/>
    <col min="12" max="13" width="12.42578125" style="1" hidden="1" customWidth="1"/>
    <col min="14" max="15" width="13.5703125" style="1" hidden="1" customWidth="1"/>
    <col min="16" max="16" width="13.140625" style="1" hidden="1" customWidth="1"/>
    <col min="17" max="18" width="14" style="1" hidden="1" customWidth="1"/>
    <col min="19" max="19" width="16" style="1" hidden="1" customWidth="1"/>
    <col min="20" max="16384" width="9.140625" style="1"/>
  </cols>
  <sheetData>
    <row r="1" spans="1:20" s="5" customFormat="1" ht="24" customHeight="1" x14ac:dyDescent="0.3">
      <c r="A1" s="101" t="s">
        <v>61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20" s="22" customFormat="1" ht="15" customHeight="1" x14ac:dyDescent="0.2">
      <c r="A2" s="98" t="s">
        <v>10</v>
      </c>
      <c r="B2" s="98" t="s">
        <v>0</v>
      </c>
      <c r="C2" s="98" t="s">
        <v>1</v>
      </c>
      <c r="D2" s="108" t="s">
        <v>62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10"/>
      <c r="T2" s="48"/>
    </row>
    <row r="3" spans="1:20" s="22" customFormat="1" ht="15" customHeight="1" x14ac:dyDescent="0.25">
      <c r="A3" s="99"/>
      <c r="B3" s="99"/>
      <c r="C3" s="99"/>
      <c r="D3" s="111" t="s">
        <v>79</v>
      </c>
      <c r="E3" s="111"/>
      <c r="F3" s="111"/>
      <c r="G3" s="111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7"/>
    </row>
    <row r="4" spans="1:20" s="22" customFormat="1" ht="19.5" customHeight="1" x14ac:dyDescent="0.2">
      <c r="A4" s="99"/>
      <c r="B4" s="99"/>
      <c r="C4" s="99"/>
      <c r="D4" s="105" t="s">
        <v>88</v>
      </c>
      <c r="E4" s="106"/>
      <c r="F4" s="106"/>
      <c r="G4" s="107"/>
      <c r="H4" s="96" t="s">
        <v>89</v>
      </c>
      <c r="I4" s="96"/>
      <c r="J4" s="97"/>
      <c r="K4" s="96" t="s">
        <v>90</v>
      </c>
      <c r="L4" s="96"/>
      <c r="M4" s="97"/>
      <c r="N4" s="96" t="s">
        <v>91</v>
      </c>
      <c r="O4" s="96"/>
      <c r="P4" s="97"/>
      <c r="Q4" s="96" t="s">
        <v>92</v>
      </c>
      <c r="R4" s="96"/>
      <c r="S4" s="97"/>
    </row>
    <row r="5" spans="1:20" s="22" customFormat="1" ht="19.5" customHeight="1" x14ac:dyDescent="0.2">
      <c r="A5" s="99"/>
      <c r="B5" s="99"/>
      <c r="C5" s="99"/>
      <c r="D5" s="4" t="s">
        <v>99</v>
      </c>
      <c r="E5" s="102" t="s">
        <v>98</v>
      </c>
      <c r="F5" s="103"/>
      <c r="G5" s="104"/>
      <c r="H5" s="42"/>
      <c r="I5" s="42" t="s">
        <v>99</v>
      </c>
      <c r="J5" s="43"/>
      <c r="K5" s="42"/>
      <c r="L5" s="42" t="s">
        <v>99</v>
      </c>
      <c r="M5" s="43"/>
      <c r="N5" s="42"/>
      <c r="O5" s="42" t="s">
        <v>99</v>
      </c>
      <c r="P5" s="43"/>
      <c r="Q5" s="42"/>
      <c r="R5" s="42" t="s">
        <v>99</v>
      </c>
      <c r="S5" s="43"/>
    </row>
    <row r="6" spans="1:20" s="22" customFormat="1" ht="19.5" customHeight="1" x14ac:dyDescent="0.2">
      <c r="A6" s="100"/>
      <c r="B6" s="100"/>
      <c r="C6" s="100"/>
      <c r="D6" s="44" t="s">
        <v>18</v>
      </c>
      <c r="E6" s="25" t="s">
        <v>19</v>
      </c>
      <c r="F6" s="25" t="s">
        <v>20</v>
      </c>
      <c r="G6" s="25" t="s">
        <v>18</v>
      </c>
      <c r="H6" s="25" t="s">
        <v>19</v>
      </c>
      <c r="I6" s="25" t="s">
        <v>20</v>
      </c>
      <c r="J6" s="25" t="s">
        <v>18</v>
      </c>
      <c r="K6" s="25" t="s">
        <v>19</v>
      </c>
      <c r="L6" s="25" t="s">
        <v>20</v>
      </c>
      <c r="M6" s="25" t="s">
        <v>18</v>
      </c>
      <c r="N6" s="25" t="s">
        <v>19</v>
      </c>
      <c r="O6" s="25" t="s">
        <v>20</v>
      </c>
      <c r="P6" s="25" t="s">
        <v>18</v>
      </c>
      <c r="Q6" s="25" t="s">
        <v>19</v>
      </c>
      <c r="R6" s="25" t="s">
        <v>20</v>
      </c>
      <c r="S6" s="25" t="s">
        <v>18</v>
      </c>
    </row>
    <row r="7" spans="1:20" s="2" customFormat="1" ht="15" x14ac:dyDescent="0.2">
      <c r="A7" s="4">
        <v>1</v>
      </c>
      <c r="B7" s="4">
        <v>2</v>
      </c>
      <c r="C7" s="3">
        <v>3</v>
      </c>
      <c r="D7" s="3">
        <v>4</v>
      </c>
      <c r="E7" s="25">
        <v>5</v>
      </c>
      <c r="F7" s="25">
        <v>6</v>
      </c>
      <c r="G7" s="25">
        <v>7</v>
      </c>
      <c r="H7" s="25">
        <v>7</v>
      </c>
      <c r="I7" s="25">
        <f>H7+1</f>
        <v>8</v>
      </c>
      <c r="J7" s="25">
        <f>I7+1</f>
        <v>9</v>
      </c>
      <c r="K7" s="25">
        <v>7</v>
      </c>
      <c r="L7" s="25">
        <f t="shared" ref="L7:S7" si="0">K7+1</f>
        <v>8</v>
      </c>
      <c r="M7" s="25">
        <f t="shared" si="0"/>
        <v>9</v>
      </c>
      <c r="N7" s="25">
        <f t="shared" si="0"/>
        <v>10</v>
      </c>
      <c r="O7" s="25">
        <f t="shared" si="0"/>
        <v>11</v>
      </c>
      <c r="P7" s="25">
        <f t="shared" si="0"/>
        <v>12</v>
      </c>
      <c r="Q7" s="25">
        <f t="shared" si="0"/>
        <v>13</v>
      </c>
      <c r="R7" s="25">
        <f t="shared" si="0"/>
        <v>14</v>
      </c>
      <c r="S7" s="25">
        <f t="shared" si="0"/>
        <v>15</v>
      </c>
    </row>
    <row r="8" spans="1:20" s="2" customFormat="1" ht="17.25" customHeight="1" x14ac:dyDescent="0.2">
      <c r="A8" s="10" t="s">
        <v>40</v>
      </c>
      <c r="B8" s="6" t="s">
        <v>2</v>
      </c>
      <c r="C8" s="3" t="s">
        <v>21</v>
      </c>
      <c r="D8" s="29">
        <v>466268.45908259775</v>
      </c>
      <c r="E8" s="29">
        <f>E9+E10</f>
        <v>228086</v>
      </c>
      <c r="F8" s="29">
        <f>F9+F10</f>
        <v>211404.80000000002</v>
      </c>
      <c r="G8" s="29">
        <f>G9+G10</f>
        <v>439490.80000000005</v>
      </c>
      <c r="H8" s="29">
        <f t="shared" ref="H8:J8" si="1">H9+H10</f>
        <v>228086</v>
      </c>
      <c r="I8" s="29">
        <f t="shared" si="1"/>
        <v>228086</v>
      </c>
      <c r="J8" s="29">
        <f t="shared" si="1"/>
        <v>456172</v>
      </c>
      <c r="K8" s="29">
        <f t="shared" ref="K8:S8" si="2">K9+K10</f>
        <v>228086</v>
      </c>
      <c r="L8" s="29">
        <f t="shared" si="2"/>
        <v>228086</v>
      </c>
      <c r="M8" s="29">
        <f t="shared" si="2"/>
        <v>456172</v>
      </c>
      <c r="N8" s="29">
        <f t="shared" si="2"/>
        <v>228086</v>
      </c>
      <c r="O8" s="29">
        <f t="shared" si="2"/>
        <v>228086</v>
      </c>
      <c r="P8" s="29">
        <f t="shared" si="2"/>
        <v>456172</v>
      </c>
      <c r="Q8" s="29">
        <f t="shared" si="2"/>
        <v>228086</v>
      </c>
      <c r="R8" s="29">
        <f t="shared" si="2"/>
        <v>228086</v>
      </c>
      <c r="S8" s="29">
        <f t="shared" si="2"/>
        <v>456172</v>
      </c>
    </row>
    <row r="9" spans="1:20" s="2" customFormat="1" ht="15" x14ac:dyDescent="0.2">
      <c r="A9" s="11" t="s">
        <v>11</v>
      </c>
      <c r="B9" s="7" t="s">
        <v>22</v>
      </c>
      <c r="C9" s="3" t="s">
        <v>21</v>
      </c>
      <c r="D9" s="30">
        <v>466268.45908259775</v>
      </c>
      <c r="E9" s="89">
        <v>228086</v>
      </c>
      <c r="F9" s="89">
        <v>211404.80000000002</v>
      </c>
      <c r="G9" s="30">
        <f>E9+F9</f>
        <v>439490.80000000005</v>
      </c>
      <c r="H9" s="30">
        <f>E9</f>
        <v>228086</v>
      </c>
      <c r="I9" s="30">
        <f>H9</f>
        <v>228086</v>
      </c>
      <c r="J9" s="30">
        <f t="shared" ref="J9:J10" si="3">H9+I9</f>
        <v>456172</v>
      </c>
      <c r="K9" s="30">
        <f>H9</f>
        <v>228086</v>
      </c>
      <c r="L9" s="30">
        <f>K9</f>
        <v>228086</v>
      </c>
      <c r="M9" s="30">
        <f t="shared" ref="M9:M10" si="4">K9+L9</f>
        <v>456172</v>
      </c>
      <c r="N9" s="30">
        <f>K9</f>
        <v>228086</v>
      </c>
      <c r="O9" s="30">
        <f>N9</f>
        <v>228086</v>
      </c>
      <c r="P9" s="30">
        <f t="shared" ref="P9:P10" si="5">N9+O9</f>
        <v>456172</v>
      </c>
      <c r="Q9" s="30">
        <f>N9</f>
        <v>228086</v>
      </c>
      <c r="R9" s="30">
        <f>Q9</f>
        <v>228086</v>
      </c>
      <c r="S9" s="41">
        <f t="shared" ref="S9:S10" si="6">Q9+R9</f>
        <v>456172</v>
      </c>
    </row>
    <row r="10" spans="1:20" s="2" customFormat="1" ht="15" x14ac:dyDescent="0.2">
      <c r="A10" s="11" t="s">
        <v>12</v>
      </c>
      <c r="B10" s="8" t="s">
        <v>3</v>
      </c>
      <c r="C10" s="3" t="s">
        <v>21</v>
      </c>
      <c r="D10" s="30">
        <v>0</v>
      </c>
      <c r="E10" s="30"/>
      <c r="F10" s="30"/>
      <c r="G10" s="30">
        <f>E10+F10</f>
        <v>0</v>
      </c>
      <c r="H10" s="30"/>
      <c r="I10" s="30"/>
      <c r="J10" s="30">
        <f t="shared" si="3"/>
        <v>0</v>
      </c>
      <c r="K10" s="30"/>
      <c r="L10" s="30"/>
      <c r="M10" s="30">
        <f t="shared" si="4"/>
        <v>0</v>
      </c>
      <c r="N10" s="30"/>
      <c r="O10" s="30"/>
      <c r="P10" s="30">
        <f t="shared" si="5"/>
        <v>0</v>
      </c>
      <c r="Q10" s="41"/>
      <c r="R10" s="41"/>
      <c r="S10" s="41">
        <f t="shared" si="6"/>
        <v>0</v>
      </c>
    </row>
    <row r="11" spans="1:20" s="2" customFormat="1" ht="28.5" x14ac:dyDescent="0.2">
      <c r="A11" s="10" t="s">
        <v>41</v>
      </c>
      <c r="B11" s="6" t="s">
        <v>23</v>
      </c>
      <c r="C11" s="3" t="s">
        <v>21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41"/>
      <c r="R11" s="41"/>
      <c r="S11" s="41"/>
    </row>
    <row r="12" spans="1:20" s="2" customFormat="1" ht="18.75" customHeight="1" x14ac:dyDescent="0.2">
      <c r="A12" s="11" t="s">
        <v>42</v>
      </c>
      <c r="B12" s="12" t="s">
        <v>6</v>
      </c>
      <c r="C12" s="3" t="s">
        <v>21</v>
      </c>
      <c r="D12" s="30">
        <v>83.294082597755036</v>
      </c>
      <c r="E12" s="89">
        <v>33.582000000000001</v>
      </c>
      <c r="F12" s="89">
        <v>33.582000000000001</v>
      </c>
      <c r="G12" s="30">
        <f>E12+F12</f>
        <v>67.164000000000001</v>
      </c>
      <c r="H12" s="30">
        <f>E12</f>
        <v>33.582000000000001</v>
      </c>
      <c r="I12" s="30">
        <f>H12</f>
        <v>33.582000000000001</v>
      </c>
      <c r="J12" s="30">
        <f t="shared" ref="J12" si="7">H12+I12</f>
        <v>67.164000000000001</v>
      </c>
      <c r="K12" s="30">
        <f>H12</f>
        <v>33.582000000000001</v>
      </c>
      <c r="L12" s="30">
        <f>K12</f>
        <v>33.582000000000001</v>
      </c>
      <c r="M12" s="30">
        <f t="shared" ref="M12" si="8">K12+L12</f>
        <v>67.164000000000001</v>
      </c>
      <c r="N12" s="30">
        <f>K12</f>
        <v>33.582000000000001</v>
      </c>
      <c r="O12" s="30">
        <f>N12</f>
        <v>33.582000000000001</v>
      </c>
      <c r="P12" s="30">
        <f t="shared" ref="P12" si="9">N12+O12</f>
        <v>67.164000000000001</v>
      </c>
      <c r="Q12" s="30">
        <f>N12</f>
        <v>33.582000000000001</v>
      </c>
      <c r="R12" s="30">
        <f>Q12</f>
        <v>33.582000000000001</v>
      </c>
      <c r="S12" s="41">
        <f t="shared" ref="S12" si="10">Q12+R12</f>
        <v>67.164000000000001</v>
      </c>
    </row>
    <row r="13" spans="1:20" s="2" customFormat="1" ht="15" x14ac:dyDescent="0.2">
      <c r="A13" s="11" t="s">
        <v>24</v>
      </c>
      <c r="B13" s="12" t="s">
        <v>4</v>
      </c>
      <c r="C13" s="3" t="s">
        <v>21</v>
      </c>
      <c r="D13" s="30">
        <v>466185.16499999998</v>
      </c>
      <c r="E13" s="30">
        <f>E8+E11-E12</f>
        <v>228052.41800000001</v>
      </c>
      <c r="F13" s="30">
        <f>F8+F11-F12</f>
        <v>211371.21800000002</v>
      </c>
      <c r="G13" s="30">
        <f>G8+G11-G12</f>
        <v>439423.63600000006</v>
      </c>
      <c r="H13" s="30">
        <f t="shared" ref="H13:J13" si="11">H8+H11-H12</f>
        <v>228052.41800000001</v>
      </c>
      <c r="I13" s="30">
        <f t="shared" si="11"/>
        <v>228052.41800000001</v>
      </c>
      <c r="J13" s="30">
        <f t="shared" si="11"/>
        <v>456104.83600000001</v>
      </c>
      <c r="K13" s="30">
        <f t="shared" ref="K13:S13" si="12">K8+K11-K12</f>
        <v>228052.41800000001</v>
      </c>
      <c r="L13" s="30">
        <f t="shared" si="12"/>
        <v>228052.41800000001</v>
      </c>
      <c r="M13" s="30">
        <f t="shared" si="12"/>
        <v>456104.83600000001</v>
      </c>
      <c r="N13" s="30">
        <f t="shared" si="12"/>
        <v>228052.41800000001</v>
      </c>
      <c r="O13" s="30">
        <f t="shared" si="12"/>
        <v>228052.41800000001</v>
      </c>
      <c r="P13" s="30">
        <f t="shared" si="12"/>
        <v>456104.83600000001</v>
      </c>
      <c r="Q13" s="41">
        <f t="shared" si="12"/>
        <v>228052.41800000001</v>
      </c>
      <c r="R13" s="41">
        <f t="shared" si="12"/>
        <v>228052.41800000001</v>
      </c>
      <c r="S13" s="41">
        <f t="shared" si="12"/>
        <v>456104.83600000001</v>
      </c>
    </row>
    <row r="14" spans="1:20" s="2" customFormat="1" ht="15" x14ac:dyDescent="0.2">
      <c r="A14" s="11" t="s">
        <v>25</v>
      </c>
      <c r="B14" s="12" t="s">
        <v>5</v>
      </c>
      <c r="C14" s="3" t="s">
        <v>21</v>
      </c>
      <c r="D14" s="30">
        <v>4662</v>
      </c>
      <c r="E14" s="30">
        <f>E15+E16</f>
        <v>2262.0920000000001</v>
      </c>
      <c r="F14" s="30">
        <f>F15+F16</f>
        <v>2094.7370000000001</v>
      </c>
      <c r="G14" s="30">
        <f>G15+G16</f>
        <v>4356.8289999999997</v>
      </c>
      <c r="H14" s="30">
        <f t="shared" ref="H14:J14" si="13">H15+H16</f>
        <v>2262.0920000000001</v>
      </c>
      <c r="I14" s="30">
        <f t="shared" si="13"/>
        <v>2262.0920000000001</v>
      </c>
      <c r="J14" s="30">
        <f t="shared" si="13"/>
        <v>4524.1840000000002</v>
      </c>
      <c r="K14" s="30">
        <f t="shared" ref="K14:S14" si="14">K15+K16</f>
        <v>2262.0920000000001</v>
      </c>
      <c r="L14" s="30">
        <f t="shared" si="14"/>
        <v>2262.0920000000001</v>
      </c>
      <c r="M14" s="30">
        <f t="shared" si="14"/>
        <v>4524.1840000000002</v>
      </c>
      <c r="N14" s="30">
        <f t="shared" si="14"/>
        <v>2262.0920000000001</v>
      </c>
      <c r="O14" s="30">
        <f t="shared" si="14"/>
        <v>2262.0920000000001</v>
      </c>
      <c r="P14" s="30">
        <f t="shared" si="14"/>
        <v>4524.1840000000002</v>
      </c>
      <c r="Q14" s="41">
        <f t="shared" si="14"/>
        <v>2262.0920000000001</v>
      </c>
      <c r="R14" s="41">
        <f t="shared" si="14"/>
        <v>2262.0920000000001</v>
      </c>
      <c r="S14" s="41">
        <f t="shared" si="14"/>
        <v>4524.1840000000002</v>
      </c>
    </row>
    <row r="15" spans="1:20" s="2" customFormat="1" ht="18" customHeight="1" x14ac:dyDescent="0.2">
      <c r="A15" s="11" t="s">
        <v>13</v>
      </c>
      <c r="B15" s="7" t="s">
        <v>26</v>
      </c>
      <c r="C15" s="3" t="s">
        <v>21</v>
      </c>
      <c r="D15" s="30">
        <v>4662</v>
      </c>
      <c r="E15" s="89">
        <v>2262.0920000000001</v>
      </c>
      <c r="F15" s="89">
        <v>2094.7370000000001</v>
      </c>
      <c r="G15" s="30">
        <f>E15+F15</f>
        <v>4356.8289999999997</v>
      </c>
      <c r="H15" s="30">
        <f>E15</f>
        <v>2262.0920000000001</v>
      </c>
      <c r="I15" s="30">
        <f>H15</f>
        <v>2262.0920000000001</v>
      </c>
      <c r="J15" s="30">
        <f t="shared" ref="J15:J16" si="15">H15+I15</f>
        <v>4524.1840000000002</v>
      </c>
      <c r="K15" s="30">
        <f>H15</f>
        <v>2262.0920000000001</v>
      </c>
      <c r="L15" s="30">
        <f>K15</f>
        <v>2262.0920000000001</v>
      </c>
      <c r="M15" s="30">
        <f t="shared" ref="M15:M16" si="16">K15+L15</f>
        <v>4524.1840000000002</v>
      </c>
      <c r="N15" s="30">
        <f>K15</f>
        <v>2262.0920000000001</v>
      </c>
      <c r="O15" s="30">
        <f>N15</f>
        <v>2262.0920000000001</v>
      </c>
      <c r="P15" s="30">
        <f t="shared" ref="P15:P16" si="17">N15+O15</f>
        <v>4524.1840000000002</v>
      </c>
      <c r="Q15" s="30">
        <f>N15</f>
        <v>2262.0920000000001</v>
      </c>
      <c r="R15" s="30">
        <f>Q15</f>
        <v>2262.0920000000001</v>
      </c>
      <c r="S15" s="41">
        <f t="shared" ref="S15:S16" si="18">Q15+R15</f>
        <v>4524.1840000000002</v>
      </c>
    </row>
    <row r="16" spans="1:20" s="2" customFormat="1" ht="18" customHeight="1" x14ac:dyDescent="0.2">
      <c r="A16" s="11" t="s">
        <v>14</v>
      </c>
      <c r="B16" s="7" t="s">
        <v>27</v>
      </c>
      <c r="C16" s="3" t="s">
        <v>21</v>
      </c>
      <c r="D16" s="30">
        <v>0</v>
      </c>
      <c r="E16" s="30"/>
      <c r="F16" s="30"/>
      <c r="G16" s="30">
        <f>E16+F16</f>
        <v>0</v>
      </c>
      <c r="H16" s="30"/>
      <c r="I16" s="30"/>
      <c r="J16" s="30">
        <f t="shared" si="15"/>
        <v>0</v>
      </c>
      <c r="K16" s="30"/>
      <c r="L16" s="30"/>
      <c r="M16" s="30">
        <f t="shared" si="16"/>
        <v>0</v>
      </c>
      <c r="N16" s="30"/>
      <c r="O16" s="30"/>
      <c r="P16" s="30">
        <f t="shared" si="17"/>
        <v>0</v>
      </c>
      <c r="Q16" s="41"/>
      <c r="R16" s="41"/>
      <c r="S16" s="41">
        <f t="shared" si="18"/>
        <v>0</v>
      </c>
    </row>
    <row r="17" spans="1:19" s="24" customFormat="1" ht="18" customHeight="1" x14ac:dyDescent="0.2">
      <c r="A17" s="10" t="s">
        <v>28</v>
      </c>
      <c r="B17" s="6" t="s">
        <v>56</v>
      </c>
      <c r="C17" s="23" t="s">
        <v>21</v>
      </c>
      <c r="D17" s="31">
        <v>461523.16499999998</v>
      </c>
      <c r="E17" s="31">
        <f>E13-E14</f>
        <v>225790.326</v>
      </c>
      <c r="F17" s="31">
        <f>F13-F14</f>
        <v>209276.48100000003</v>
      </c>
      <c r="G17" s="31">
        <f>G13-G14</f>
        <v>435066.80700000003</v>
      </c>
      <c r="H17" s="31">
        <f t="shared" ref="H17:J17" si="19">H13-H14</f>
        <v>225790.326</v>
      </c>
      <c r="I17" s="31">
        <f t="shared" si="19"/>
        <v>225790.326</v>
      </c>
      <c r="J17" s="31">
        <f t="shared" si="19"/>
        <v>451580.652</v>
      </c>
      <c r="K17" s="31">
        <f t="shared" ref="K17:S17" si="20">K13-K14</f>
        <v>225790.326</v>
      </c>
      <c r="L17" s="31">
        <f t="shared" si="20"/>
        <v>225790.326</v>
      </c>
      <c r="M17" s="31">
        <f t="shared" si="20"/>
        <v>451580.652</v>
      </c>
      <c r="N17" s="31">
        <f t="shared" si="20"/>
        <v>225790.326</v>
      </c>
      <c r="O17" s="31">
        <f t="shared" si="20"/>
        <v>225790.326</v>
      </c>
      <c r="P17" s="31">
        <f t="shared" si="20"/>
        <v>451580.652</v>
      </c>
      <c r="Q17" s="29">
        <f t="shared" si="20"/>
        <v>225790.326</v>
      </c>
      <c r="R17" s="29">
        <f t="shared" si="20"/>
        <v>225790.326</v>
      </c>
      <c r="S17" s="29">
        <f t="shared" si="20"/>
        <v>451580.652</v>
      </c>
    </row>
    <row r="18" spans="1:19" s="2" customFormat="1" ht="18.75" customHeight="1" x14ac:dyDescent="0.2">
      <c r="A18" s="11" t="s">
        <v>30</v>
      </c>
      <c r="B18" s="12" t="s">
        <v>55</v>
      </c>
      <c r="C18" s="3" t="s">
        <v>21</v>
      </c>
      <c r="D18" s="30">
        <v>0</v>
      </c>
      <c r="E18" s="30">
        <f>E19+E20+E21</f>
        <v>0</v>
      </c>
      <c r="F18" s="30">
        <f>F19+F20+F21</f>
        <v>0</v>
      </c>
      <c r="G18" s="30">
        <f>G19+G20+G21</f>
        <v>0</v>
      </c>
      <c r="H18" s="30">
        <f t="shared" ref="H18:J18" si="21">H19+H20+H21</f>
        <v>0</v>
      </c>
      <c r="I18" s="30">
        <f t="shared" si="21"/>
        <v>0</v>
      </c>
      <c r="J18" s="30">
        <f t="shared" si="21"/>
        <v>0</v>
      </c>
      <c r="K18" s="30">
        <f t="shared" ref="K18:S18" si="22">K19+K20+K21</f>
        <v>0</v>
      </c>
      <c r="L18" s="30">
        <f t="shared" si="22"/>
        <v>0</v>
      </c>
      <c r="M18" s="30">
        <f t="shared" si="22"/>
        <v>0</v>
      </c>
      <c r="N18" s="30">
        <f t="shared" si="22"/>
        <v>0</v>
      </c>
      <c r="O18" s="30">
        <f t="shared" si="22"/>
        <v>0</v>
      </c>
      <c r="P18" s="30">
        <f t="shared" si="22"/>
        <v>0</v>
      </c>
      <c r="Q18" s="41">
        <f t="shared" si="22"/>
        <v>0</v>
      </c>
      <c r="R18" s="41">
        <f t="shared" si="22"/>
        <v>0</v>
      </c>
      <c r="S18" s="41">
        <f t="shared" si="22"/>
        <v>0</v>
      </c>
    </row>
    <row r="19" spans="1:19" s="2" customFormat="1" ht="18" hidden="1" customHeight="1" x14ac:dyDescent="0.2">
      <c r="A19" s="11"/>
      <c r="B19" s="7"/>
      <c r="C19" s="3"/>
      <c r="D19" s="30">
        <v>0</v>
      </c>
      <c r="E19" s="30"/>
      <c r="F19" s="30"/>
      <c r="G19" s="30">
        <f>E19+F19</f>
        <v>0</v>
      </c>
      <c r="H19" s="30"/>
      <c r="I19" s="30"/>
      <c r="J19" s="30">
        <f t="shared" ref="J19:J21" si="23">H19+I19</f>
        <v>0</v>
      </c>
      <c r="K19" s="30"/>
      <c r="L19" s="30"/>
      <c r="M19" s="30">
        <f t="shared" ref="M19:M21" si="24">K19+L19</f>
        <v>0</v>
      </c>
      <c r="N19" s="30"/>
      <c r="O19" s="30"/>
      <c r="P19" s="30">
        <f t="shared" ref="P19:P21" si="25">N19+O19</f>
        <v>0</v>
      </c>
      <c r="Q19" s="41"/>
      <c r="R19" s="41"/>
      <c r="S19" s="41">
        <f t="shared" ref="S19:S21" si="26">Q19+R19</f>
        <v>0</v>
      </c>
    </row>
    <row r="20" spans="1:19" s="2" customFormat="1" ht="15" hidden="1" x14ac:dyDescent="0.2">
      <c r="A20" s="11"/>
      <c r="B20" s="7"/>
      <c r="C20" s="3"/>
      <c r="D20" s="30">
        <v>0</v>
      </c>
      <c r="E20" s="30"/>
      <c r="F20" s="30"/>
      <c r="G20" s="30">
        <f>E20+F20</f>
        <v>0</v>
      </c>
      <c r="H20" s="30"/>
      <c r="I20" s="30"/>
      <c r="J20" s="30">
        <f t="shared" si="23"/>
        <v>0</v>
      </c>
      <c r="K20" s="30"/>
      <c r="L20" s="30"/>
      <c r="M20" s="30">
        <f t="shared" si="24"/>
        <v>0</v>
      </c>
      <c r="N20" s="30"/>
      <c r="O20" s="30"/>
      <c r="P20" s="30">
        <f t="shared" si="25"/>
        <v>0</v>
      </c>
      <c r="Q20" s="41"/>
      <c r="R20" s="41"/>
      <c r="S20" s="41">
        <f t="shared" si="26"/>
        <v>0</v>
      </c>
    </row>
    <row r="21" spans="1:19" s="2" customFormat="1" ht="15" x14ac:dyDescent="0.2">
      <c r="A21" s="11" t="s">
        <v>15</v>
      </c>
      <c r="B21" s="7" t="s">
        <v>29</v>
      </c>
      <c r="C21" s="3" t="s">
        <v>21</v>
      </c>
      <c r="D21" s="30">
        <v>0</v>
      </c>
      <c r="E21" s="30"/>
      <c r="F21" s="30"/>
      <c r="G21" s="30">
        <f>E21+F21</f>
        <v>0</v>
      </c>
      <c r="H21" s="30"/>
      <c r="I21" s="30"/>
      <c r="J21" s="30">
        <f t="shared" si="23"/>
        <v>0</v>
      </c>
      <c r="K21" s="30"/>
      <c r="L21" s="30"/>
      <c r="M21" s="30">
        <f t="shared" si="24"/>
        <v>0</v>
      </c>
      <c r="N21" s="30"/>
      <c r="O21" s="30"/>
      <c r="P21" s="30">
        <f t="shared" si="25"/>
        <v>0</v>
      </c>
      <c r="Q21" s="41"/>
      <c r="R21" s="41"/>
      <c r="S21" s="41">
        <f t="shared" si="26"/>
        <v>0</v>
      </c>
    </row>
    <row r="22" spans="1:19" s="2" customFormat="1" ht="15" x14ac:dyDescent="0.2">
      <c r="A22" s="10" t="s">
        <v>43</v>
      </c>
      <c r="B22" s="6" t="s">
        <v>57</v>
      </c>
      <c r="C22" s="3" t="s">
        <v>21</v>
      </c>
      <c r="D22" s="30">
        <v>461523.16499999998</v>
      </c>
      <c r="E22" s="30">
        <f>E17-E18</f>
        <v>225790.326</v>
      </c>
      <c r="F22" s="30">
        <f>F17-F18</f>
        <v>209276.48100000003</v>
      </c>
      <c r="G22" s="30">
        <f>G17-G18</f>
        <v>435066.80700000003</v>
      </c>
      <c r="H22" s="30">
        <f t="shared" ref="H22:J22" si="27">H17-H18</f>
        <v>225790.326</v>
      </c>
      <c r="I22" s="30">
        <f t="shared" si="27"/>
        <v>225790.326</v>
      </c>
      <c r="J22" s="30">
        <f t="shared" si="27"/>
        <v>451580.652</v>
      </c>
      <c r="K22" s="30">
        <f t="shared" ref="K22:S22" si="28">K17-K18</f>
        <v>225790.326</v>
      </c>
      <c r="L22" s="30">
        <f t="shared" si="28"/>
        <v>225790.326</v>
      </c>
      <c r="M22" s="30">
        <f t="shared" si="28"/>
        <v>451580.652</v>
      </c>
      <c r="N22" s="30">
        <f t="shared" si="28"/>
        <v>225790.326</v>
      </c>
      <c r="O22" s="30">
        <f t="shared" si="28"/>
        <v>225790.326</v>
      </c>
      <c r="P22" s="30">
        <f t="shared" si="28"/>
        <v>451580.652</v>
      </c>
      <c r="Q22" s="41">
        <f t="shared" si="28"/>
        <v>225790.326</v>
      </c>
      <c r="R22" s="41">
        <f t="shared" si="28"/>
        <v>225790.326</v>
      </c>
      <c r="S22" s="41">
        <f t="shared" si="28"/>
        <v>451580.652</v>
      </c>
    </row>
    <row r="23" spans="1:19" s="2" customFormat="1" ht="15" x14ac:dyDescent="0.2">
      <c r="A23" s="10"/>
      <c r="B23" s="6"/>
      <c r="C23" s="3"/>
      <c r="D23" s="30">
        <v>461523.16499999998</v>
      </c>
      <c r="E23" s="30">
        <f>E24+E31+E34</f>
        <v>225790.326</v>
      </c>
      <c r="F23" s="30">
        <f>F24+F31+F34</f>
        <v>209276.48099999997</v>
      </c>
      <c r="G23" s="30">
        <f>G24+G31+G34</f>
        <v>435066.80699999997</v>
      </c>
      <c r="H23" s="30">
        <f t="shared" ref="H23:J23" si="29">H24+H31+H34</f>
        <v>225790.326</v>
      </c>
      <c r="I23" s="30">
        <f t="shared" si="29"/>
        <v>225790.326</v>
      </c>
      <c r="J23" s="30">
        <f t="shared" si="29"/>
        <v>451580.652</v>
      </c>
      <c r="K23" s="30">
        <f t="shared" ref="K23:S23" si="30">K24+K31+K34</f>
        <v>225790.326</v>
      </c>
      <c r="L23" s="30">
        <f t="shared" si="30"/>
        <v>225790.326</v>
      </c>
      <c r="M23" s="30">
        <f t="shared" si="30"/>
        <v>451580.652</v>
      </c>
      <c r="N23" s="30">
        <f t="shared" si="30"/>
        <v>225790.326</v>
      </c>
      <c r="O23" s="30">
        <f t="shared" si="30"/>
        <v>225790.326</v>
      </c>
      <c r="P23" s="30">
        <f t="shared" si="30"/>
        <v>451580.652</v>
      </c>
      <c r="Q23" s="41">
        <f t="shared" si="30"/>
        <v>225790.326</v>
      </c>
      <c r="R23" s="41">
        <f t="shared" si="30"/>
        <v>225790.326</v>
      </c>
      <c r="S23" s="41">
        <f t="shared" si="30"/>
        <v>451580.652</v>
      </c>
    </row>
    <row r="24" spans="1:19" s="24" customFormat="1" ht="14.25" hidden="1" x14ac:dyDescent="0.2">
      <c r="A24" s="10" t="s">
        <v>44</v>
      </c>
      <c r="B24" s="6" t="s">
        <v>34</v>
      </c>
      <c r="C24" s="23" t="s">
        <v>21</v>
      </c>
      <c r="D24" s="31">
        <v>0</v>
      </c>
      <c r="E24" s="31">
        <f>E25+E28</f>
        <v>0</v>
      </c>
      <c r="F24" s="31">
        <f>F25+F28</f>
        <v>0</v>
      </c>
      <c r="G24" s="31">
        <f>G25+G28</f>
        <v>0</v>
      </c>
      <c r="H24" s="31">
        <f t="shared" ref="H24:J24" si="31">H25+H28</f>
        <v>0</v>
      </c>
      <c r="I24" s="31">
        <f t="shared" si="31"/>
        <v>0</v>
      </c>
      <c r="J24" s="31">
        <f t="shared" si="31"/>
        <v>0</v>
      </c>
      <c r="K24" s="31">
        <f t="shared" ref="K24:S24" si="32">K25+K28</f>
        <v>0</v>
      </c>
      <c r="L24" s="31">
        <f t="shared" si="32"/>
        <v>0</v>
      </c>
      <c r="M24" s="31">
        <f t="shared" si="32"/>
        <v>0</v>
      </c>
      <c r="N24" s="31">
        <f t="shared" si="32"/>
        <v>0</v>
      </c>
      <c r="O24" s="31">
        <f t="shared" si="32"/>
        <v>0</v>
      </c>
      <c r="P24" s="31">
        <f t="shared" si="32"/>
        <v>0</v>
      </c>
      <c r="Q24" s="29">
        <f t="shared" si="32"/>
        <v>0</v>
      </c>
      <c r="R24" s="29">
        <f t="shared" si="32"/>
        <v>0</v>
      </c>
      <c r="S24" s="29">
        <f t="shared" si="32"/>
        <v>0</v>
      </c>
    </row>
    <row r="25" spans="1:19" s="2" customFormat="1" ht="15.75" hidden="1" customHeight="1" x14ac:dyDescent="0.2">
      <c r="A25" s="11"/>
      <c r="B25" s="7" t="s">
        <v>35</v>
      </c>
      <c r="C25" s="3" t="s">
        <v>21</v>
      </c>
      <c r="D25" s="30">
        <v>0</v>
      </c>
      <c r="E25" s="30">
        <f>E26+E27</f>
        <v>0</v>
      </c>
      <c r="F25" s="30">
        <f>F26+F27</f>
        <v>0</v>
      </c>
      <c r="G25" s="30">
        <f>G26+G27</f>
        <v>0</v>
      </c>
      <c r="H25" s="30">
        <f t="shared" ref="H25:J25" si="33">H26+H27</f>
        <v>0</v>
      </c>
      <c r="I25" s="30">
        <f t="shared" si="33"/>
        <v>0</v>
      </c>
      <c r="J25" s="30">
        <f t="shared" si="33"/>
        <v>0</v>
      </c>
      <c r="K25" s="30">
        <f t="shared" ref="K25:S25" si="34">K26+K27</f>
        <v>0</v>
      </c>
      <c r="L25" s="30">
        <f t="shared" si="34"/>
        <v>0</v>
      </c>
      <c r="M25" s="30">
        <f t="shared" si="34"/>
        <v>0</v>
      </c>
      <c r="N25" s="30">
        <f t="shared" si="34"/>
        <v>0</v>
      </c>
      <c r="O25" s="30">
        <f t="shared" si="34"/>
        <v>0</v>
      </c>
      <c r="P25" s="30">
        <f t="shared" si="34"/>
        <v>0</v>
      </c>
      <c r="Q25" s="41">
        <f t="shared" si="34"/>
        <v>0</v>
      </c>
      <c r="R25" s="41">
        <f t="shared" si="34"/>
        <v>0</v>
      </c>
      <c r="S25" s="41">
        <f t="shared" si="34"/>
        <v>0</v>
      </c>
    </row>
    <row r="26" spans="1:19" s="2" customFormat="1" ht="15" hidden="1" x14ac:dyDescent="0.2">
      <c r="A26" s="11"/>
      <c r="B26" s="8" t="s">
        <v>31</v>
      </c>
      <c r="C26" s="3" t="s">
        <v>21</v>
      </c>
      <c r="D26" s="30">
        <v>0</v>
      </c>
      <c r="E26" s="30"/>
      <c r="F26" s="30"/>
      <c r="G26" s="30">
        <f>E26+F26</f>
        <v>0</v>
      </c>
      <c r="H26" s="30"/>
      <c r="I26" s="30"/>
      <c r="J26" s="30">
        <f t="shared" ref="J26:J27" si="35">H26+I26</f>
        <v>0</v>
      </c>
      <c r="K26" s="30"/>
      <c r="L26" s="30"/>
      <c r="M26" s="30">
        <f t="shared" ref="M26:M27" si="36">K26+L26</f>
        <v>0</v>
      </c>
      <c r="N26" s="30"/>
      <c r="O26" s="30"/>
      <c r="P26" s="30">
        <f t="shared" ref="P26:P27" si="37">N26+O26</f>
        <v>0</v>
      </c>
      <c r="Q26" s="41"/>
      <c r="R26" s="41"/>
      <c r="S26" s="41">
        <f t="shared" ref="S26:S27" si="38">Q26+R26</f>
        <v>0</v>
      </c>
    </row>
    <row r="27" spans="1:19" s="2" customFormat="1" ht="15" hidden="1" x14ac:dyDescent="0.2">
      <c r="A27" s="11"/>
      <c r="B27" s="8" t="s">
        <v>32</v>
      </c>
      <c r="C27" s="3" t="s">
        <v>21</v>
      </c>
      <c r="D27" s="30">
        <v>0</v>
      </c>
      <c r="E27" s="30"/>
      <c r="F27" s="30"/>
      <c r="G27" s="30">
        <f>E27+F27</f>
        <v>0</v>
      </c>
      <c r="H27" s="30"/>
      <c r="I27" s="30"/>
      <c r="J27" s="30">
        <f t="shared" si="35"/>
        <v>0</v>
      </c>
      <c r="K27" s="30"/>
      <c r="L27" s="30"/>
      <c r="M27" s="30">
        <f t="shared" si="36"/>
        <v>0</v>
      </c>
      <c r="N27" s="30"/>
      <c r="O27" s="30"/>
      <c r="P27" s="30">
        <f t="shared" si="37"/>
        <v>0</v>
      </c>
      <c r="Q27" s="41"/>
      <c r="R27" s="41"/>
      <c r="S27" s="41">
        <f t="shared" si="38"/>
        <v>0</v>
      </c>
    </row>
    <row r="28" spans="1:19" s="2" customFormat="1" ht="15" hidden="1" x14ac:dyDescent="0.2">
      <c r="A28" s="11" t="s">
        <v>45</v>
      </c>
      <c r="B28" s="7" t="s">
        <v>36</v>
      </c>
      <c r="C28" s="3" t="s">
        <v>21</v>
      </c>
      <c r="D28" s="30">
        <v>0</v>
      </c>
      <c r="E28" s="30">
        <f t="shared" ref="E28:G28" si="39">E29+E30</f>
        <v>0</v>
      </c>
      <c r="F28" s="30">
        <f t="shared" si="39"/>
        <v>0</v>
      </c>
      <c r="G28" s="30">
        <f t="shared" si="39"/>
        <v>0</v>
      </c>
      <c r="H28" s="30">
        <f t="shared" ref="H28:J28" si="40">H29+H30</f>
        <v>0</v>
      </c>
      <c r="I28" s="30">
        <f t="shared" si="40"/>
        <v>0</v>
      </c>
      <c r="J28" s="30">
        <f t="shared" si="40"/>
        <v>0</v>
      </c>
      <c r="K28" s="30">
        <f t="shared" ref="K28:S28" si="41">K29+K30</f>
        <v>0</v>
      </c>
      <c r="L28" s="30">
        <f t="shared" si="41"/>
        <v>0</v>
      </c>
      <c r="M28" s="30">
        <f t="shared" si="41"/>
        <v>0</v>
      </c>
      <c r="N28" s="30">
        <f t="shared" si="41"/>
        <v>0</v>
      </c>
      <c r="O28" s="30">
        <f t="shared" si="41"/>
        <v>0</v>
      </c>
      <c r="P28" s="30">
        <f t="shared" si="41"/>
        <v>0</v>
      </c>
      <c r="Q28" s="41">
        <f t="shared" si="41"/>
        <v>0</v>
      </c>
      <c r="R28" s="41">
        <f t="shared" si="41"/>
        <v>0</v>
      </c>
      <c r="S28" s="41">
        <f t="shared" si="41"/>
        <v>0</v>
      </c>
    </row>
    <row r="29" spans="1:19" s="2" customFormat="1" ht="15" hidden="1" x14ac:dyDescent="0.2">
      <c r="A29" s="11"/>
      <c r="B29" s="8" t="s">
        <v>31</v>
      </c>
      <c r="C29" s="3" t="s">
        <v>21</v>
      </c>
      <c r="D29" s="30">
        <v>0</v>
      </c>
      <c r="E29" s="30"/>
      <c r="F29" s="30"/>
      <c r="G29" s="30">
        <f>E29+F29</f>
        <v>0</v>
      </c>
      <c r="H29" s="30"/>
      <c r="I29" s="30"/>
      <c r="J29" s="30">
        <f t="shared" ref="J29:J30" si="42">H29+I29</f>
        <v>0</v>
      </c>
      <c r="K29" s="30"/>
      <c r="L29" s="30"/>
      <c r="M29" s="30">
        <f t="shared" ref="M29:M30" si="43">K29+L29</f>
        <v>0</v>
      </c>
      <c r="N29" s="30"/>
      <c r="O29" s="30"/>
      <c r="P29" s="30">
        <f t="shared" ref="P29:P30" si="44">N29+O29</f>
        <v>0</v>
      </c>
      <c r="Q29" s="41"/>
      <c r="R29" s="41"/>
      <c r="S29" s="41">
        <f t="shared" ref="S29:S30" si="45">Q29+R29</f>
        <v>0</v>
      </c>
    </row>
    <row r="30" spans="1:19" s="2" customFormat="1" ht="15" hidden="1" x14ac:dyDescent="0.2">
      <c r="A30" s="11"/>
      <c r="B30" s="8" t="s">
        <v>32</v>
      </c>
      <c r="C30" s="3" t="s">
        <v>21</v>
      </c>
      <c r="D30" s="30">
        <v>0</v>
      </c>
      <c r="E30" s="30"/>
      <c r="F30" s="30"/>
      <c r="G30" s="30">
        <f>E30+F30</f>
        <v>0</v>
      </c>
      <c r="H30" s="30"/>
      <c r="I30" s="30"/>
      <c r="J30" s="30">
        <f t="shared" si="42"/>
        <v>0</v>
      </c>
      <c r="K30" s="30"/>
      <c r="L30" s="30"/>
      <c r="M30" s="30">
        <f t="shared" si="43"/>
        <v>0</v>
      </c>
      <c r="N30" s="30"/>
      <c r="O30" s="30"/>
      <c r="P30" s="30">
        <f t="shared" si="44"/>
        <v>0</v>
      </c>
      <c r="Q30" s="41"/>
      <c r="R30" s="41"/>
      <c r="S30" s="41">
        <f t="shared" si="45"/>
        <v>0</v>
      </c>
    </row>
    <row r="31" spans="1:19" s="24" customFormat="1" ht="14.25" hidden="1" x14ac:dyDescent="0.2">
      <c r="A31" s="10" t="s">
        <v>16</v>
      </c>
      <c r="B31" s="13" t="s">
        <v>37</v>
      </c>
      <c r="C31" s="23" t="s">
        <v>21</v>
      </c>
      <c r="D31" s="31">
        <v>0</v>
      </c>
      <c r="E31" s="31">
        <f t="shared" ref="E31:G31" si="46">E32+E33</f>
        <v>0</v>
      </c>
      <c r="F31" s="31">
        <f t="shared" si="46"/>
        <v>0</v>
      </c>
      <c r="G31" s="31">
        <f t="shared" si="46"/>
        <v>0</v>
      </c>
      <c r="H31" s="31">
        <f t="shared" ref="H31:J31" si="47">H32+H33</f>
        <v>0</v>
      </c>
      <c r="I31" s="31">
        <f t="shared" si="47"/>
        <v>0</v>
      </c>
      <c r="J31" s="31">
        <f t="shared" si="47"/>
        <v>0</v>
      </c>
      <c r="K31" s="31">
        <f t="shared" ref="K31:S31" si="48">K32+K33</f>
        <v>0</v>
      </c>
      <c r="L31" s="31">
        <f t="shared" si="48"/>
        <v>0</v>
      </c>
      <c r="M31" s="31">
        <f t="shared" si="48"/>
        <v>0</v>
      </c>
      <c r="N31" s="31">
        <f t="shared" si="48"/>
        <v>0</v>
      </c>
      <c r="O31" s="31">
        <f t="shared" si="48"/>
        <v>0</v>
      </c>
      <c r="P31" s="31">
        <f t="shared" si="48"/>
        <v>0</v>
      </c>
      <c r="Q31" s="29">
        <f t="shared" si="48"/>
        <v>0</v>
      </c>
      <c r="R31" s="29">
        <f t="shared" si="48"/>
        <v>0</v>
      </c>
      <c r="S31" s="29">
        <f t="shared" si="48"/>
        <v>0</v>
      </c>
    </row>
    <row r="32" spans="1:19" s="2" customFormat="1" ht="15" hidden="1" x14ac:dyDescent="0.2">
      <c r="A32" s="11"/>
      <c r="B32" s="8" t="s">
        <v>31</v>
      </c>
      <c r="C32" s="3" t="s">
        <v>21</v>
      </c>
      <c r="D32" s="30">
        <v>0</v>
      </c>
      <c r="E32" s="30"/>
      <c r="F32" s="30"/>
      <c r="G32" s="30">
        <f>E32+F32</f>
        <v>0</v>
      </c>
      <c r="H32" s="30"/>
      <c r="I32" s="30"/>
      <c r="J32" s="30">
        <f t="shared" ref="J32:J33" si="49">H32+I32</f>
        <v>0</v>
      </c>
      <c r="K32" s="30"/>
      <c r="L32" s="30"/>
      <c r="M32" s="30">
        <f t="shared" ref="M32:M33" si="50">K32+L32</f>
        <v>0</v>
      </c>
      <c r="N32" s="30"/>
      <c r="O32" s="30"/>
      <c r="P32" s="30">
        <f t="shared" ref="P32:P33" si="51">N32+O32</f>
        <v>0</v>
      </c>
      <c r="Q32" s="41"/>
      <c r="R32" s="41"/>
      <c r="S32" s="41">
        <f t="shared" ref="S32:S33" si="52">Q32+R32</f>
        <v>0</v>
      </c>
    </row>
    <row r="33" spans="1:19" s="2" customFormat="1" ht="15" hidden="1" x14ac:dyDescent="0.2">
      <c r="A33" s="11"/>
      <c r="B33" s="9" t="s">
        <v>39</v>
      </c>
      <c r="C33" s="3" t="s">
        <v>21</v>
      </c>
      <c r="D33" s="30">
        <v>0</v>
      </c>
      <c r="E33" s="30"/>
      <c r="F33" s="30"/>
      <c r="G33" s="30">
        <f>E33+F33</f>
        <v>0</v>
      </c>
      <c r="H33" s="30"/>
      <c r="I33" s="30"/>
      <c r="J33" s="30">
        <f t="shared" si="49"/>
        <v>0</v>
      </c>
      <c r="K33" s="30"/>
      <c r="L33" s="30"/>
      <c r="M33" s="30">
        <f t="shared" si="50"/>
        <v>0</v>
      </c>
      <c r="N33" s="30"/>
      <c r="O33" s="30"/>
      <c r="P33" s="30">
        <f t="shared" si="51"/>
        <v>0</v>
      </c>
      <c r="Q33" s="41"/>
      <c r="R33" s="41"/>
      <c r="S33" s="41">
        <f t="shared" si="52"/>
        <v>0</v>
      </c>
    </row>
    <row r="34" spans="1:19" s="24" customFormat="1" ht="14.25" x14ac:dyDescent="0.2">
      <c r="A34" s="10" t="s">
        <v>46</v>
      </c>
      <c r="B34" s="13" t="s">
        <v>38</v>
      </c>
      <c r="C34" s="23" t="s">
        <v>21</v>
      </c>
      <c r="D34" s="31">
        <v>461523.16499999998</v>
      </c>
      <c r="E34" s="31">
        <f t="shared" ref="E34:G34" si="53">E35+E36</f>
        <v>225790.326</v>
      </c>
      <c r="F34" s="31">
        <f t="shared" si="53"/>
        <v>209276.48099999997</v>
      </c>
      <c r="G34" s="31">
        <f t="shared" si="53"/>
        <v>435066.80699999997</v>
      </c>
      <c r="H34" s="31">
        <f t="shared" ref="H34:J34" si="54">H35+H36</f>
        <v>225790.326</v>
      </c>
      <c r="I34" s="31">
        <f t="shared" si="54"/>
        <v>225790.326</v>
      </c>
      <c r="J34" s="31">
        <f t="shared" si="54"/>
        <v>451580.652</v>
      </c>
      <c r="K34" s="31">
        <f t="shared" ref="K34:S34" si="55">K35+K36</f>
        <v>225790.326</v>
      </c>
      <c r="L34" s="31">
        <f t="shared" si="55"/>
        <v>225790.326</v>
      </c>
      <c r="M34" s="31">
        <f t="shared" si="55"/>
        <v>451580.652</v>
      </c>
      <c r="N34" s="31">
        <f t="shared" si="55"/>
        <v>225790.326</v>
      </c>
      <c r="O34" s="31">
        <f t="shared" si="55"/>
        <v>225790.326</v>
      </c>
      <c r="P34" s="31">
        <f t="shared" si="55"/>
        <v>451580.652</v>
      </c>
      <c r="Q34" s="29">
        <f t="shared" si="55"/>
        <v>225790.326</v>
      </c>
      <c r="R34" s="29">
        <f t="shared" si="55"/>
        <v>225790.326</v>
      </c>
      <c r="S34" s="29">
        <f t="shared" si="55"/>
        <v>451580.652</v>
      </c>
    </row>
    <row r="35" spans="1:19" s="2" customFormat="1" ht="15" x14ac:dyDescent="0.2">
      <c r="A35" s="11"/>
      <c r="B35" s="8" t="s">
        <v>31</v>
      </c>
      <c r="C35" s="3" t="s">
        <v>21</v>
      </c>
      <c r="D35" s="30">
        <v>461523.16499999998</v>
      </c>
      <c r="E35" s="89">
        <v>225790.326</v>
      </c>
      <c r="F35" s="89">
        <v>209276.48099999997</v>
      </c>
      <c r="G35" s="30">
        <f>E35+F35</f>
        <v>435066.80699999997</v>
      </c>
      <c r="H35" s="30">
        <f>E35</f>
        <v>225790.326</v>
      </c>
      <c r="I35" s="30">
        <f>H35</f>
        <v>225790.326</v>
      </c>
      <c r="J35" s="30">
        <f t="shared" ref="J35:J36" si="56">H35+I35</f>
        <v>451580.652</v>
      </c>
      <c r="K35" s="30">
        <f>H35</f>
        <v>225790.326</v>
      </c>
      <c r="L35" s="30">
        <f>K35</f>
        <v>225790.326</v>
      </c>
      <c r="M35" s="30">
        <f t="shared" ref="M35:M36" si="57">K35+L35</f>
        <v>451580.652</v>
      </c>
      <c r="N35" s="30">
        <f>K35</f>
        <v>225790.326</v>
      </c>
      <c r="O35" s="30">
        <f>N35</f>
        <v>225790.326</v>
      </c>
      <c r="P35" s="30">
        <f t="shared" ref="P35:P36" si="58">N35+O35</f>
        <v>451580.652</v>
      </c>
      <c r="Q35" s="30">
        <f>N35</f>
        <v>225790.326</v>
      </c>
      <c r="R35" s="30">
        <f>Q35</f>
        <v>225790.326</v>
      </c>
      <c r="S35" s="41">
        <f t="shared" ref="S35:S36" si="59">Q35+R35</f>
        <v>451580.652</v>
      </c>
    </row>
    <row r="36" spans="1:19" s="2" customFormat="1" ht="15" x14ac:dyDescent="0.2">
      <c r="A36" s="11"/>
      <c r="B36" s="8" t="s">
        <v>33</v>
      </c>
      <c r="C36" s="3" t="s">
        <v>21</v>
      </c>
      <c r="D36" s="30">
        <v>0</v>
      </c>
      <c r="E36" s="32"/>
      <c r="F36" s="32"/>
      <c r="G36" s="30">
        <f>E36+F36</f>
        <v>0</v>
      </c>
      <c r="H36" s="32"/>
      <c r="I36" s="32"/>
      <c r="J36" s="30">
        <f t="shared" si="56"/>
        <v>0</v>
      </c>
      <c r="K36" s="32"/>
      <c r="L36" s="32"/>
      <c r="M36" s="30">
        <f t="shared" si="57"/>
        <v>0</v>
      </c>
      <c r="N36" s="32"/>
      <c r="O36" s="32"/>
      <c r="P36" s="30">
        <f t="shared" si="58"/>
        <v>0</v>
      </c>
      <c r="Q36" s="32"/>
      <c r="R36" s="32"/>
      <c r="S36" s="41">
        <f t="shared" si="59"/>
        <v>0</v>
      </c>
    </row>
    <row r="37" spans="1:19" s="2" customFormat="1" ht="18.75" customHeight="1" x14ac:dyDescent="0.2">
      <c r="A37" s="10" t="s">
        <v>48</v>
      </c>
      <c r="B37" s="6" t="s">
        <v>7</v>
      </c>
      <c r="C37" s="3" t="s">
        <v>21</v>
      </c>
      <c r="D37" s="33">
        <v>0</v>
      </c>
      <c r="E37" s="33">
        <f>E38+E39</f>
        <v>0</v>
      </c>
      <c r="F37" s="33">
        <f>F38+F39</f>
        <v>0</v>
      </c>
      <c r="G37" s="33">
        <f>G38+G39</f>
        <v>0</v>
      </c>
      <c r="H37" s="33">
        <f t="shared" ref="H37:J37" si="60">H38+H39</f>
        <v>0</v>
      </c>
      <c r="I37" s="33">
        <f t="shared" si="60"/>
        <v>0</v>
      </c>
      <c r="J37" s="33">
        <f t="shared" si="60"/>
        <v>0</v>
      </c>
      <c r="K37" s="33">
        <f t="shared" ref="K37:S37" si="61">K38+K39</f>
        <v>0</v>
      </c>
      <c r="L37" s="33">
        <f t="shared" si="61"/>
        <v>0</v>
      </c>
      <c r="M37" s="33">
        <f t="shared" si="61"/>
        <v>0</v>
      </c>
      <c r="N37" s="33">
        <f t="shared" si="61"/>
        <v>0</v>
      </c>
      <c r="O37" s="33">
        <f t="shared" si="61"/>
        <v>0</v>
      </c>
      <c r="P37" s="33">
        <f t="shared" si="61"/>
        <v>0</v>
      </c>
      <c r="Q37" s="33">
        <f t="shared" si="61"/>
        <v>0</v>
      </c>
      <c r="R37" s="33">
        <f t="shared" si="61"/>
        <v>0</v>
      </c>
      <c r="S37" s="33">
        <f t="shared" si="61"/>
        <v>0</v>
      </c>
    </row>
    <row r="38" spans="1:19" s="2" customFormat="1" ht="30" x14ac:dyDescent="0.2">
      <c r="A38" s="11" t="s">
        <v>17</v>
      </c>
      <c r="B38" s="7" t="s">
        <v>58</v>
      </c>
      <c r="C38" s="3" t="s">
        <v>21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</row>
    <row r="39" spans="1:19" s="2" customFormat="1" ht="30" x14ac:dyDescent="0.2">
      <c r="A39" s="11" t="s">
        <v>47</v>
      </c>
      <c r="B39" s="7" t="s">
        <v>59</v>
      </c>
      <c r="C39" s="3" t="s">
        <v>21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</row>
    <row r="40" spans="1:19" s="2" customFormat="1" ht="42.75" x14ac:dyDescent="0.2">
      <c r="A40" s="10" t="s">
        <v>49</v>
      </c>
      <c r="B40" s="6" t="s">
        <v>60</v>
      </c>
      <c r="C40" s="3" t="s">
        <v>21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</row>
    <row r="41" spans="1:19" s="2" customFormat="1" ht="15" x14ac:dyDescent="0.2">
      <c r="A41" s="10" t="s">
        <v>50</v>
      </c>
      <c r="B41" s="6" t="s">
        <v>8</v>
      </c>
      <c r="C41" s="3" t="s">
        <v>9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</row>
    <row r="44" spans="1:19" x14ac:dyDescent="0.2">
      <c r="N44" s="36"/>
      <c r="O44" s="36"/>
      <c r="S44" s="35"/>
    </row>
    <row r="46" spans="1:19" x14ac:dyDescent="0.2">
      <c r="N46" s="37"/>
      <c r="O46" s="37"/>
      <c r="P46" s="37"/>
    </row>
    <row r="47" spans="1:19" x14ac:dyDescent="0.2">
      <c r="N47" s="36"/>
      <c r="O47" s="36"/>
      <c r="P47" s="36"/>
    </row>
    <row r="48" spans="1:19" x14ac:dyDescent="0.2">
      <c r="N48" s="40"/>
      <c r="O48" s="40"/>
    </row>
    <row r="51" spans="14:16" x14ac:dyDescent="0.2">
      <c r="N51" s="38"/>
      <c r="O51" s="38"/>
      <c r="P51" s="39"/>
    </row>
  </sheetData>
  <mergeCells count="12">
    <mergeCell ref="Q4:S4"/>
    <mergeCell ref="C2:C6"/>
    <mergeCell ref="A1:M1"/>
    <mergeCell ref="B2:B6"/>
    <mergeCell ref="A2:A6"/>
    <mergeCell ref="H4:J4"/>
    <mergeCell ref="K4:M4"/>
    <mergeCell ref="N4:P4"/>
    <mergeCell ref="E5:G5"/>
    <mergeCell ref="D4:G4"/>
    <mergeCell ref="D2:S2"/>
    <mergeCell ref="D3:G3"/>
  </mergeCells>
  <phoneticPr fontId="4" type="noConversion"/>
  <printOptions horizontalCentered="1"/>
  <pageMargins left="0.39370078740157483" right="0.39370078740157483" top="0.98425196850393704" bottom="0.39370078740157483" header="0.27559055118110237" footer="0.27559055118110237"/>
  <pageSetup paperSize="9" scale="54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C39E1-C405-4F22-B572-545C72BBCF2B}">
  <dimension ref="A1:G6"/>
  <sheetViews>
    <sheetView topLeftCell="C1" workbookViewId="0">
      <selection activeCell="F13" sqref="F13"/>
    </sheetView>
  </sheetViews>
  <sheetFormatPr defaultColWidth="9.140625" defaultRowHeight="15" x14ac:dyDescent="0.25"/>
  <cols>
    <col min="1" max="1" width="7" style="49" customWidth="1"/>
    <col min="2" max="2" width="41.5703125" style="49" customWidth="1"/>
    <col min="3" max="3" width="15.7109375" style="49" customWidth="1"/>
    <col min="4" max="4" width="14.7109375" style="49" customWidth="1"/>
    <col min="5" max="5" width="41.5703125" style="49" customWidth="1"/>
    <col min="6" max="6" width="17.7109375" style="49" customWidth="1"/>
    <col min="7" max="7" width="13.85546875" style="49" customWidth="1"/>
    <col min="8" max="8" width="12.5703125" style="49" customWidth="1"/>
    <col min="9" max="9" width="13.28515625" style="49" customWidth="1"/>
    <col min="10" max="16384" width="9.140625" style="49"/>
  </cols>
  <sheetData>
    <row r="1" spans="1:7" ht="15.75" x14ac:dyDescent="0.25">
      <c r="A1" s="112" t="s">
        <v>80</v>
      </c>
      <c r="B1" s="112"/>
      <c r="C1" s="112"/>
      <c r="D1" s="112"/>
      <c r="E1" s="112"/>
      <c r="F1" s="112"/>
      <c r="G1" s="112"/>
    </row>
    <row r="2" spans="1:7" ht="15.75" x14ac:dyDescent="0.25">
      <c r="A2" s="113" t="s">
        <v>100</v>
      </c>
      <c r="B2" s="116" t="s">
        <v>101</v>
      </c>
      <c r="C2" s="117"/>
      <c r="D2" s="117"/>
      <c r="E2" s="116" t="s">
        <v>102</v>
      </c>
      <c r="F2" s="117"/>
      <c r="G2" s="118"/>
    </row>
    <row r="3" spans="1:7" ht="31.5" x14ac:dyDescent="0.25">
      <c r="A3" s="114"/>
      <c r="B3" s="113" t="s">
        <v>54</v>
      </c>
      <c r="C3" s="113" t="s">
        <v>1</v>
      </c>
      <c r="D3" s="50" t="s">
        <v>63</v>
      </c>
      <c r="E3" s="113" t="s">
        <v>54</v>
      </c>
      <c r="F3" s="113" t="s">
        <v>1</v>
      </c>
      <c r="G3" s="50" t="s">
        <v>63</v>
      </c>
    </row>
    <row r="4" spans="1:7" ht="15.75" x14ac:dyDescent="0.25">
      <c r="A4" s="115"/>
      <c r="B4" s="115"/>
      <c r="C4" s="115"/>
      <c r="D4" s="50" t="s">
        <v>88</v>
      </c>
      <c r="E4" s="115"/>
      <c r="F4" s="115"/>
      <c r="G4" s="51" t="s">
        <v>88</v>
      </c>
    </row>
    <row r="5" spans="1:7" ht="15.75" x14ac:dyDescent="0.25">
      <c r="A5" s="50">
        <v>1</v>
      </c>
      <c r="B5" s="50">
        <v>2</v>
      </c>
      <c r="C5" s="50">
        <v>3</v>
      </c>
      <c r="D5" s="50">
        <v>4</v>
      </c>
      <c r="E5" s="52">
        <v>5</v>
      </c>
      <c r="F5" s="52">
        <v>6</v>
      </c>
      <c r="G5" s="52">
        <v>7</v>
      </c>
    </row>
    <row r="6" spans="1:7" s="58" customFormat="1" ht="15.75" x14ac:dyDescent="0.2">
      <c r="A6" s="53" t="s">
        <v>40</v>
      </c>
      <c r="B6" s="54" t="s">
        <v>79</v>
      </c>
      <c r="C6" s="55" t="s">
        <v>81</v>
      </c>
      <c r="D6" s="86">
        <v>84647.185594435708</v>
      </c>
      <c r="E6" s="54" t="s">
        <v>79</v>
      </c>
      <c r="F6" s="56" t="s">
        <v>81</v>
      </c>
      <c r="G6" s="57">
        <v>114914.91076645713</v>
      </c>
    </row>
  </sheetData>
  <mergeCells count="8">
    <mergeCell ref="A1:G1"/>
    <mergeCell ref="A2:A4"/>
    <mergeCell ref="B2:D2"/>
    <mergeCell ref="E2:G2"/>
    <mergeCell ref="B3:B4"/>
    <mergeCell ref="C3:C4"/>
    <mergeCell ref="E3:E4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05B66-5402-4639-9E41-E38DCD50837D}">
  <dimension ref="A1:G13"/>
  <sheetViews>
    <sheetView topLeftCell="A13" workbookViewId="0">
      <selection activeCell="F11" sqref="F11"/>
    </sheetView>
  </sheetViews>
  <sheetFormatPr defaultColWidth="9.140625" defaultRowHeight="15" x14ac:dyDescent="0.25"/>
  <cols>
    <col min="1" max="1" width="5.85546875" style="49" customWidth="1"/>
    <col min="2" max="2" width="49.140625" style="49" customWidth="1"/>
    <col min="3" max="3" width="14.42578125" style="49" customWidth="1"/>
    <col min="4" max="4" width="18.5703125" style="49" customWidth="1"/>
    <col min="5" max="5" width="16.85546875" style="49" customWidth="1"/>
    <col min="6" max="6" width="18.28515625" style="49" customWidth="1"/>
    <col min="7" max="7" width="49.140625" style="49" customWidth="1"/>
    <col min="8" max="16384" width="9.140625" style="49"/>
  </cols>
  <sheetData>
    <row r="1" spans="1:7" ht="15.75" x14ac:dyDescent="0.25">
      <c r="A1" s="91" t="s">
        <v>103</v>
      </c>
      <c r="B1" s="91"/>
      <c r="C1" s="91"/>
      <c r="D1" s="91"/>
      <c r="E1" s="91"/>
      <c r="F1" s="91"/>
      <c r="G1" s="91"/>
    </row>
    <row r="2" spans="1:7" ht="15.75" x14ac:dyDescent="0.25">
      <c r="A2" s="124" t="s">
        <v>100</v>
      </c>
      <c r="B2" s="124" t="s">
        <v>54</v>
      </c>
      <c r="C2" s="124" t="s">
        <v>1</v>
      </c>
      <c r="D2" s="127" t="s">
        <v>64</v>
      </c>
      <c r="E2" s="127"/>
      <c r="F2" s="113" t="s">
        <v>104</v>
      </c>
      <c r="G2" s="113" t="s">
        <v>105</v>
      </c>
    </row>
    <row r="3" spans="1:7" ht="15.75" x14ac:dyDescent="0.25">
      <c r="A3" s="125"/>
      <c r="B3" s="125"/>
      <c r="C3" s="125"/>
      <c r="D3" s="122" t="s">
        <v>88</v>
      </c>
      <c r="E3" s="123"/>
      <c r="F3" s="114"/>
      <c r="G3" s="114"/>
    </row>
    <row r="4" spans="1:7" ht="15.75" x14ac:dyDescent="0.25">
      <c r="A4" s="126"/>
      <c r="B4" s="126"/>
      <c r="C4" s="126"/>
      <c r="D4" s="59" t="s">
        <v>99</v>
      </c>
      <c r="E4" s="52" t="s">
        <v>98</v>
      </c>
      <c r="F4" s="115"/>
      <c r="G4" s="115"/>
    </row>
    <row r="5" spans="1:7" ht="15.75" x14ac:dyDescent="0.25">
      <c r="A5" s="59">
        <v>1</v>
      </c>
      <c r="B5" s="60">
        <v>2</v>
      </c>
      <c r="C5" s="59">
        <v>3</v>
      </c>
      <c r="D5" s="61">
        <v>4</v>
      </c>
      <c r="E5" s="52">
        <v>5</v>
      </c>
      <c r="F5" s="61">
        <v>6</v>
      </c>
      <c r="G5" s="61">
        <v>7</v>
      </c>
    </row>
    <row r="6" spans="1:7" ht="15.75" x14ac:dyDescent="0.25">
      <c r="A6" s="62" t="s">
        <v>65</v>
      </c>
      <c r="B6" s="119" t="s">
        <v>68</v>
      </c>
      <c r="C6" s="120"/>
      <c r="D6" s="120"/>
      <c r="E6" s="120"/>
      <c r="F6" s="120"/>
      <c r="G6" s="121"/>
    </row>
    <row r="7" spans="1:7" ht="47.25" x14ac:dyDescent="0.25">
      <c r="A7" s="63">
        <v>1</v>
      </c>
      <c r="B7" s="64" t="s">
        <v>69</v>
      </c>
      <c r="C7" s="65" t="s">
        <v>70</v>
      </c>
      <c r="D7" s="65">
        <f>D8/D9</f>
        <v>0</v>
      </c>
      <c r="E7" s="65">
        <f>E8/E9</f>
        <v>0</v>
      </c>
      <c r="F7" s="65">
        <f>E7-D7</f>
        <v>0</v>
      </c>
      <c r="G7" s="66"/>
    </row>
    <row r="8" spans="1:7" ht="252" x14ac:dyDescent="0.25">
      <c r="A8" s="67" t="s">
        <v>11</v>
      </c>
      <c r="B8" s="68" t="s">
        <v>71</v>
      </c>
      <c r="C8" s="69" t="s">
        <v>67</v>
      </c>
      <c r="D8" s="70">
        <v>0</v>
      </c>
      <c r="E8" s="71">
        <v>0</v>
      </c>
      <c r="F8" s="70">
        <f>E8-D8</f>
        <v>0</v>
      </c>
      <c r="G8" s="72"/>
    </row>
    <row r="9" spans="1:7" ht="15.75" x14ac:dyDescent="0.25">
      <c r="A9" s="73" t="s">
        <v>12</v>
      </c>
      <c r="B9" s="74" t="s">
        <v>72</v>
      </c>
      <c r="C9" s="69" t="s">
        <v>73</v>
      </c>
      <c r="D9" s="75">
        <v>13.31</v>
      </c>
      <c r="E9" s="75">
        <v>13.31</v>
      </c>
      <c r="F9" s="65">
        <f>E9-D9</f>
        <v>0</v>
      </c>
      <c r="G9" s="76"/>
    </row>
    <row r="10" spans="1:7" ht="15.75" x14ac:dyDescent="0.25">
      <c r="A10" s="62" t="s">
        <v>82</v>
      </c>
      <c r="B10" s="119" t="s">
        <v>83</v>
      </c>
      <c r="C10" s="120"/>
      <c r="D10" s="120"/>
      <c r="E10" s="120"/>
      <c r="F10" s="120"/>
      <c r="G10" s="121"/>
    </row>
    <row r="11" spans="1:7" ht="47.25" x14ac:dyDescent="0.25">
      <c r="A11" s="77" t="s">
        <v>66</v>
      </c>
      <c r="B11" s="74" t="s">
        <v>84</v>
      </c>
      <c r="C11" s="63" t="s">
        <v>9</v>
      </c>
      <c r="D11" s="78">
        <f t="shared" ref="D11:E11" si="0">D13/D12*100</f>
        <v>1.0101334783488061</v>
      </c>
      <c r="E11" s="90">
        <f t="shared" si="0"/>
        <v>0.99133565480779096</v>
      </c>
      <c r="F11" s="78">
        <f>E11-D11</f>
        <v>-1.8797823541015113E-2</v>
      </c>
      <c r="G11" s="79"/>
    </row>
    <row r="12" spans="1:7" ht="31.5" x14ac:dyDescent="0.25">
      <c r="A12" s="80" t="s">
        <v>11</v>
      </c>
      <c r="B12" s="81" t="s">
        <v>85</v>
      </c>
      <c r="C12" s="63" t="s">
        <v>86</v>
      </c>
      <c r="D12" s="129">
        <v>461.52316500000001</v>
      </c>
      <c r="E12" s="82">
        <f>'Раздел 2'!G8/1000</f>
        <v>439.49080000000004</v>
      </c>
      <c r="F12" s="82">
        <f t="shared" ref="F12:F13" si="1">E12-D12</f>
        <v>-22.03236499999997</v>
      </c>
      <c r="G12" s="79"/>
    </row>
    <row r="13" spans="1:7" ht="47.25" x14ac:dyDescent="0.25">
      <c r="A13" s="73" t="s">
        <v>12</v>
      </c>
      <c r="B13" s="83" t="s">
        <v>87</v>
      </c>
      <c r="C13" s="61" t="s">
        <v>86</v>
      </c>
      <c r="D13" s="128">
        <v>4.6619999999999999</v>
      </c>
      <c r="E13" s="84">
        <f>'Раздел 2'!G15/1000</f>
        <v>4.3568289999999994</v>
      </c>
      <c r="F13" s="84">
        <f t="shared" si="1"/>
        <v>-0.30517100000000053</v>
      </c>
      <c r="G13" s="85"/>
    </row>
  </sheetData>
  <mergeCells count="10">
    <mergeCell ref="B6:G6"/>
    <mergeCell ref="B10:G10"/>
    <mergeCell ref="D3:E3"/>
    <mergeCell ref="A1:G1"/>
    <mergeCell ref="A2:A4"/>
    <mergeCell ref="B2:B4"/>
    <mergeCell ref="C2:C4"/>
    <mergeCell ref="D2:E2"/>
    <mergeCell ref="F2:F4"/>
    <mergeCell ref="G2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Раздел 1</vt:lpstr>
      <vt:lpstr>Раздел 2</vt:lpstr>
      <vt:lpstr>раздел 3</vt:lpstr>
      <vt:lpstr>раздел 4</vt:lpstr>
      <vt:lpstr>'Раздел 2'!Заголовки_для_печати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yulya yaroshenko</dc:creator>
  <cp:lastModifiedBy>Петрова Татьяна Геннадьевна</cp:lastModifiedBy>
  <cp:lastPrinted>2025-02-26T22:27:54Z</cp:lastPrinted>
  <dcterms:created xsi:type="dcterms:W3CDTF">2014-03-20T10:08:40Z</dcterms:created>
  <dcterms:modified xsi:type="dcterms:W3CDTF">2025-06-01T23:20:57Z</dcterms:modified>
</cp:coreProperties>
</file>