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850" windowWidth="36240" windowHeight="12405"/>
  </bookViews>
  <sheets>
    <sheet name="Лист1" sheetId="1" r:id="rId1"/>
    <sheet name="Лист2" sheetId="2" r:id="rId2"/>
    <sheet name="Лист3" sheetId="3" r:id="rId3"/>
  </sheets>
  <calcPr calcId="145621" concurrentCalc="0"/>
</workbook>
</file>

<file path=xl/calcChain.xml><?xml version="1.0" encoding="utf-8"?>
<calcChain xmlns="http://schemas.openxmlformats.org/spreadsheetml/2006/main">
  <c r="H55" i="1" l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G55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G48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G43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4" i="1"/>
  <c r="V35" i="1"/>
  <c r="V38" i="1"/>
  <c r="W38" i="1"/>
  <c r="X38" i="1"/>
  <c r="Y38" i="1"/>
  <c r="Z38" i="1"/>
  <c r="AA38" i="1"/>
  <c r="AB38" i="1"/>
  <c r="AC38" i="1"/>
  <c r="AD38" i="1"/>
  <c r="AE38" i="1"/>
  <c r="AF34" i="1"/>
  <c r="AF35" i="1"/>
  <c r="AF38" i="1"/>
  <c r="AG38" i="1"/>
  <c r="AH38" i="1"/>
  <c r="AI38" i="1"/>
  <c r="AJ38" i="1"/>
  <c r="AK34" i="1"/>
  <c r="AK35" i="1"/>
  <c r="AK38" i="1"/>
  <c r="AL38" i="1"/>
  <c r="AM38" i="1"/>
  <c r="AN38" i="1"/>
  <c r="AO38" i="1"/>
  <c r="AP34" i="1"/>
  <c r="AP35" i="1"/>
  <c r="AP38" i="1"/>
  <c r="AQ38" i="1"/>
  <c r="AR38" i="1"/>
  <c r="AS38" i="1"/>
  <c r="AT38" i="1"/>
  <c r="AU38" i="1"/>
  <c r="AV38" i="1"/>
  <c r="AW38" i="1"/>
  <c r="AX38" i="1"/>
  <c r="AY38" i="1"/>
  <c r="H28" i="1"/>
  <c r="I28" i="1"/>
  <c r="J28" i="1"/>
  <c r="K28" i="1"/>
  <c r="L24" i="1"/>
  <c r="L25" i="1"/>
  <c r="L26" i="1"/>
  <c r="L27" i="1"/>
  <c r="L28" i="1"/>
  <c r="M28" i="1"/>
  <c r="N28" i="1"/>
  <c r="O28" i="1"/>
  <c r="P28" i="1"/>
  <c r="Q28" i="1"/>
  <c r="R28" i="1"/>
  <c r="S28" i="1"/>
  <c r="T28" i="1"/>
  <c r="U28" i="1"/>
  <c r="V17" i="1"/>
  <c r="V20" i="1"/>
  <c r="V21" i="1"/>
  <c r="V28" i="1"/>
  <c r="W28" i="1"/>
  <c r="X28" i="1"/>
  <c r="Y28" i="1"/>
  <c r="Z28" i="1"/>
  <c r="AA28" i="1"/>
  <c r="AB28" i="1"/>
  <c r="AC28" i="1"/>
  <c r="AD28" i="1"/>
  <c r="AE28" i="1"/>
  <c r="AF17" i="1"/>
  <c r="AF20" i="1"/>
  <c r="AF21" i="1"/>
  <c r="AF28" i="1"/>
  <c r="AG28" i="1"/>
  <c r="AH28" i="1"/>
  <c r="AI28" i="1"/>
  <c r="AJ28" i="1"/>
  <c r="AK28" i="1"/>
  <c r="AL28" i="1"/>
  <c r="AM28" i="1"/>
  <c r="AN28" i="1"/>
  <c r="AO28" i="1"/>
  <c r="AP17" i="1"/>
  <c r="AP20" i="1"/>
  <c r="AP21" i="1"/>
  <c r="AP28" i="1"/>
  <c r="AQ28" i="1"/>
  <c r="AR28" i="1"/>
  <c r="AS28" i="1"/>
  <c r="AT28" i="1"/>
  <c r="AU28" i="1"/>
  <c r="AV28" i="1"/>
  <c r="AW28" i="1"/>
  <c r="AX28" i="1"/>
  <c r="AY28" i="1"/>
  <c r="G17" i="1"/>
  <c r="G20" i="1"/>
  <c r="G21" i="1"/>
  <c r="G28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G15" i="1"/>
  <c r="AY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L53" i="1"/>
  <c r="L52" i="1"/>
  <c r="AA33" i="1"/>
  <c r="L33" i="1"/>
  <c r="AA31" i="1"/>
  <c r="S36" i="1"/>
  <c r="T36" i="1"/>
  <c r="N14" i="1"/>
  <c r="O14" i="1"/>
  <c r="AX13" i="1"/>
  <c r="AN13" i="1"/>
  <c r="AD13" i="1"/>
  <c r="O13" i="1"/>
  <c r="AU46" i="1"/>
  <c r="AK46" i="1"/>
  <c r="AA46" i="1"/>
  <c r="O41" i="1"/>
  <c r="N18" i="1"/>
  <c r="N17" i="1"/>
  <c r="N19" i="1"/>
  <c r="O17" i="1"/>
  <c r="O19" i="1"/>
  <c r="V22" i="1"/>
  <c r="AF22" i="1"/>
  <c r="AP22" i="1"/>
  <c r="L23" i="1"/>
  <c r="L22" i="1"/>
  <c r="S34" i="1"/>
  <c r="N34" i="1"/>
  <c r="T34" i="1"/>
  <c r="L31" i="1"/>
  <c r="AC37" i="1"/>
  <c r="AD37" i="1"/>
  <c r="I41" i="1"/>
  <c r="J41" i="1"/>
  <c r="AW37" i="1"/>
  <c r="AX37" i="1"/>
  <c r="S37" i="1"/>
  <c r="T37" i="1"/>
  <c r="G36" i="1"/>
  <c r="N36" i="1"/>
  <c r="O36" i="1"/>
  <c r="V36" i="1"/>
  <c r="AA36" i="1"/>
  <c r="AF36" i="1"/>
  <c r="AK36" i="1"/>
  <c r="AP36" i="1"/>
  <c r="AU36" i="1"/>
  <c r="N35" i="1"/>
  <c r="O35" i="1"/>
  <c r="O34" i="1"/>
  <c r="I18" i="1"/>
  <c r="J18" i="1"/>
  <c r="N37" i="1"/>
  <c r="O37" i="1"/>
  <c r="G42" i="1"/>
  <c r="L42" i="1"/>
  <c r="V42" i="1"/>
  <c r="AF42" i="1"/>
  <c r="AP42" i="1"/>
  <c r="AK45" i="1"/>
  <c r="AA45" i="1"/>
  <c r="G19" i="1"/>
  <c r="G22" i="1"/>
  <c r="AP46" i="1"/>
  <c r="AF46" i="1"/>
  <c r="V46" i="1"/>
  <c r="L46" i="1"/>
  <c r="G46" i="1"/>
  <c r="AU35" i="1"/>
  <c r="AA35" i="1"/>
  <c r="G34" i="1"/>
  <c r="G35" i="1"/>
  <c r="G38" i="1"/>
  <c r="AU45" i="1"/>
  <c r="V45" i="1"/>
  <c r="L45" i="1"/>
  <c r="G45" i="1"/>
  <c r="AP50" i="1"/>
  <c r="AF50" i="1"/>
  <c r="V50" i="1"/>
  <c r="L50" i="1"/>
  <c r="G50" i="1"/>
</calcChain>
</file>

<file path=xl/sharedStrings.xml><?xml version="1.0" encoding="utf-8"?>
<sst xmlns="http://schemas.openxmlformats.org/spreadsheetml/2006/main" count="183" uniqueCount="128">
  <si>
    <t>№ п/п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</si>
  <si>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</si>
  <si>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</si>
  <si>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</si>
  <si>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</si>
  <si>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</si>
  <si>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1.1.1.1.</t>
  </si>
  <si>
    <t>1.1.1.</t>
  </si>
  <si>
    <t>ИТОГО</t>
  </si>
  <si>
    <t>Всего</t>
  </si>
  <si>
    <t>форма № 4</t>
  </si>
  <si>
    <t>Период исполнения государственного (муниципального) контракта  (договора)</t>
  </si>
  <si>
    <t>ФБ</t>
  </si>
  <si>
    <t>ОБ</t>
  </si>
  <si>
    <t>МБ</t>
  </si>
  <si>
    <t>ВН</t>
  </si>
  <si>
    <t>Кассовый расход</t>
  </si>
  <si>
    <t>(ТЫС. РУБЛЕЙ)</t>
  </si>
  <si>
    <t>Профинасировано</t>
  </si>
  <si>
    <t>Сумма заключеного ГК (договора)</t>
  </si>
  <si>
    <t>Подрядчик
(поставщик)</t>
  </si>
  <si>
    <t>№ и дата
государственного контракта (договора)</t>
  </si>
  <si>
    <t>Выполнено 
(принято работ) 
(тыс. рублей)</t>
  </si>
  <si>
    <t>Наименование 
государственной программы 
(подпрограммы, основного мероприятия, регионального проекта, мероприятия)</t>
  </si>
  <si>
    <t xml:space="preserve">Наименование работ (услуг)  выполняемых в рамках заключенных государственных (муниципальных) контрактов (договоров) </t>
  </si>
  <si>
    <t>Государственная программа "Развитие жилищного строительства в Чукотском автономном округе"</t>
  </si>
  <si>
    <t>Подпрограмма «Развитие жилищного строительства»</t>
  </si>
  <si>
    <t>Основное мероприятие: «Обеспечение жителей доступным и комфортным жильем»</t>
  </si>
  <si>
    <t>Подпрограмма «Оказание содействия муниципальным образованиям в формировании муниципального жилищного фонда»</t>
  </si>
  <si>
    <t>Основное мероприятие: «Выкуп помещений с целью формирования муниципального жилищного фонда»</t>
  </si>
  <si>
    <t>Субсидии на 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</t>
  </si>
  <si>
    <t>Основное мероприятие: "Ремонт жилых помещений муниципального жилищного фонда, а также реконструкция зданий для перевода нежилых помещений в категорию жилых помещений"</t>
  </si>
  <si>
    <t>1.1.2.</t>
  </si>
  <si>
    <t>Cубсидии на выполнение ремонта жилых помещений муниципального жилищного фонда, а также реконструкции зданий для перевода нежилых помещений в категорию жилых помещений</t>
  </si>
  <si>
    <t>1.1.2.1.</t>
  </si>
  <si>
    <t>1.1.2.2.</t>
  </si>
  <si>
    <t>1.1.2.3.</t>
  </si>
  <si>
    <t>2.1.</t>
  </si>
  <si>
    <t>2.1.1.</t>
  </si>
  <si>
    <t>3.1.</t>
  </si>
  <si>
    <t>Подпрограмма «Территориальное планирование и градостроительное зонирование»</t>
  </si>
  <si>
    <t>Основное мероприятие: «Разработка документов территориального планирования и градостроительного зонирования муниципальных образований»</t>
  </si>
  <si>
    <t>3.1.1.</t>
  </si>
  <si>
    <t>Субсидии на обеспечение органов местного самоуправления документами территориального планирования и градостроительного зонирования</t>
  </si>
  <si>
    <t>3.1.1.1.</t>
  </si>
  <si>
    <t>Внесение изменений в документы территориального планирования Чукотского автономного округа</t>
  </si>
  <si>
    <t>3.2.1.</t>
  </si>
  <si>
    <t>3.2.1.2.</t>
  </si>
  <si>
    <t>Основное мероприятие "Разработка документов ценообразования и сметного нормирования строительной отрасли Чукотского автономного округа"</t>
  </si>
  <si>
    <t>3.1.2.</t>
  </si>
  <si>
    <t>3.1.2.1.</t>
  </si>
  <si>
    <t>3.1.2.2.</t>
  </si>
  <si>
    <t>Закрытое акционерное общество «Сибирский центр ценообразования в строительстве, промышленности и энергетике»</t>
  </si>
  <si>
    <t xml:space="preserve">Мониторинг сметных цен и расчет индексов изменения сметной стоимости строительных и ремонтных работ </t>
  </si>
  <si>
    <t xml:space="preserve">Государственный контракт 
на оказание услуг
</t>
  </si>
  <si>
    <t>ВСЕГО</t>
  </si>
  <si>
    <t>ДПП ЧАО (с участием органов местного самоуправления)</t>
  </si>
  <si>
    <t>ДПП ЧАО</t>
  </si>
  <si>
    <t>ИП Чащин Михаил Александрович</t>
  </si>
  <si>
    <t>2.1.1.2.</t>
  </si>
  <si>
    <t>ПАО "Ростелеком"</t>
  </si>
  <si>
    <t xml:space="preserve">на оказание услуги «Виртуальный ЦОД» </t>
  </si>
  <si>
    <t>Информация о ходе реализации  государственных контрактов (договоров)  заключенных в рамках государственной программы (подпрограммы, основного мероприятия, регионального проекта, мероприятия)  для обеспечения государственных нужд на срок, не превышающий  срок действия утвержденных лимитов бюджетных обязательств (до двух лет с момента заключения) за январь-декабрь 2021 года</t>
  </si>
  <si>
    <t>МУНИЦИПАЛЬНЫЙ КОНТРАКТ № 0888600000722000028-01 от 30.05.2022 г.</t>
  </si>
  <si>
    <t>2.1.1.4.</t>
  </si>
  <si>
    <t>2.1.1.5.</t>
  </si>
  <si>
    <t>0888600000722000048-01</t>
  </si>
  <si>
    <t>Приобретение 13 жилых помещений в жилых домах на территории сельского поселения Энмелен для переселения граждан из аварийного жилищного фонда</t>
  </si>
  <si>
    <t>0888600000722000055-01</t>
  </si>
  <si>
    <t>2022-2023</t>
  </si>
  <si>
    <t>ООО «Алгоритм»</t>
  </si>
  <si>
    <t>Приобретение 26 жилых помещений в сельском поселении Нунлигран для переселения граждан из аварийного жилищного фонда</t>
  </si>
  <si>
    <t>0888600000722000031-01 от 07.07.2022</t>
  </si>
  <si>
    <t>ООО «СТРУКТУРА»</t>
  </si>
  <si>
    <t>ООО «Северный Трест»</t>
  </si>
  <si>
    <t>ООО «Архивариус»</t>
  </si>
  <si>
    <t>Оказание услуг по модернизации информационной системы обеспечения градостроительной деятельности Чукотского автономного округа (ИСОГД ЧАО)</t>
  </si>
  <si>
    <t xml:space="preserve">№ 0888500000222000362 от 17 октября 2022г.  </t>
  </si>
  <si>
    <t>ООО «Бинго-Софт»</t>
  </si>
  <si>
    <t>1.1.2.4.</t>
  </si>
  <si>
    <t>Выполнение работ по ремонту жилого помещения: г. Билибино мкр Арктика, д. 1  к 4 кв. 28</t>
  </si>
  <si>
    <t>МУНИЦИПАЛЬНЫЙ КОНТРАКТ № 14  от 10.03.2023 г.</t>
  </si>
  <si>
    <t>Выполнение работ по ремонту жилого помещения: г. Билибино ул.Курчатова д. 12 кв. 29</t>
  </si>
  <si>
    <t>МУНИЦИПАЛЬНЫЙ КОНТРАКТ № 15  от 10.03.2023 г.</t>
  </si>
  <si>
    <t>МУНИЦИПАЛЬНЫЙ КОНТРАКТ № 17  от 10.03.2023 г.</t>
  </si>
  <si>
    <t>Выполнение работ по ремонту жилого помещения: г. Билибино мкр Восточный. Д 4 кв. 32</t>
  </si>
  <si>
    <t>Договор12-р от 10.03.2023</t>
  </si>
  <si>
    <t>Выполнение работ по ремонту жилого помещения: г. Билибино ул.Ленина д. 5 кв. 46</t>
  </si>
  <si>
    <t xml:space="preserve">Выполнение работ по ремонту жилого помещения: пгт. Провидения, ул. Набережная Дежнева, д. 53, кв. 2 </t>
  </si>
  <si>
    <t>Выполнение работ по ремонту жилого помещения: пгт. Провидения, ул. Полярная, д. 5, кв. 20</t>
  </si>
  <si>
    <t>Выполнение работ по ремонту жилого помещения: пгт. Провидения, ул. Полярная, д. 5, кв. 45</t>
  </si>
  <si>
    <t>МУНИЦИПАЛЬНЫЙ КОНТРАКТ № 0888600000723000011-01 от 17.04.2023 г.</t>
  </si>
  <si>
    <t>ООО "Чукотстрой"</t>
  </si>
  <si>
    <t>МУНИЦИПАЛЬНЫЙ КОНТРАКТ № 0888600000723000012-01 от 17.04.2023 г.</t>
  </si>
  <si>
    <t>выполнение работ по корректировке и сопровождению проекта внесения изменений в Схему территориального планирования Чукотского автономного округа по замечаниям согласующих заинтересованных органов (организаций)</t>
  </si>
  <si>
    <t xml:space="preserve">ГК № 14 от 10.04.2023 года </t>
  </si>
  <si>
    <t>Общество с ограниченной ответственностью «Джи Динамика»</t>
  </si>
  <si>
    <t>о предоставлении субсидии из окружного бюджета бюджету муниципального образования Билибинский муниципальный район на обеспечение органов местного самоуправления документами территориального планирования и градостроительного зонирования</t>
  </si>
  <si>
    <t>о предоставлении субсидии из окружного бюджета бюджету муниципального образования Анадырский муниципальный район на обеспечение органов местного самоуправления документами территориального планирования и градостроительного зонирования</t>
  </si>
  <si>
    <t>Строительство в 2023 – 2024 годах в селе Уэлькаль одного двенадцатиквартирного дома общей площадью не менее 720 кв.м</t>
  </si>
  <si>
    <t>2023-2024</t>
  </si>
  <si>
    <t>3870400438023000062</t>
  </si>
  <si>
    <t>Государственный контракт
 № 1112 от 13/01/2023</t>
  </si>
  <si>
    <t>1.1.2.7.</t>
  </si>
  <si>
    <t>Приобретение жилого помещения у застройщика в селе Лаврентия Чукотского района Чукотского АО</t>
  </si>
  <si>
    <t>МУНИЦИПАЛЬНЫЙ КОНТРАКТ № 08886000005230000970001</t>
  </si>
  <si>
    <t>2022-2024</t>
  </si>
  <si>
    <t>Выполнение работ по ремонту жилого помещения: г. Билибино ул.Ленина д. 5 кв. 26</t>
  </si>
  <si>
    <t>МК 71 от 13.12.2023</t>
  </si>
  <si>
    <t>Выполнение работ по ремонту жилого помещения: г. Билибино ул.Курчатова д.12 кв. 100</t>
  </si>
  <si>
    <t>МК 77 от 13.12.2023</t>
  </si>
  <si>
    <t>МК 73 от 13.12.2023</t>
  </si>
  <si>
    <t>Выполнение работ по ремонту жилого помещения: г. Билибино ул.Приисковая д.3 кв. 29</t>
  </si>
  <si>
    <t>МК 79 от 13.12.2023</t>
  </si>
  <si>
    <t>Выполнение работ по ремонту жилого помещения: г. Билибино ул.Ленина д.15 кв. 32</t>
  </si>
  <si>
    <t>ООО «Сибпроект»</t>
  </si>
  <si>
    <t>МК № 0888600000723000035-01</t>
  </si>
  <si>
    <t xml:space="preserve">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на территории Провиденского го
</t>
  </si>
  <si>
    <t xml:space="preserve">выкуп жилых помещений для переселения граждан из аварийного жилья, а также предоставления гражданам, состоящим на учете в качестве нуждающихся в улучшении жилищных условий на территории Анадырского МР
</t>
  </si>
  <si>
    <t>МК № 3870100463223000032</t>
  </si>
  <si>
    <t>Приобретение жилого помещения у застройщика в селе Уэлен Чукотского района Чукотского АО</t>
  </si>
  <si>
    <t>МК № 3870700147623000011</t>
  </si>
  <si>
    <t>4.1.</t>
  </si>
  <si>
    <t>Подпрограмма "Содействие развитию индивидуального жилищного строительства"</t>
  </si>
  <si>
    <t>4.1.1.</t>
  </si>
  <si>
    <t>Содействие развитию индивидуального жилищного строительства</t>
  </si>
  <si>
    <t>О предоставлении субсидии го Анадырь</t>
  </si>
  <si>
    <t>О предоставлении субсидии го Эгвекинот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</si>
</sst>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5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left" vertical="top"/>
    </xf>
    <xf numFmtId="14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right" wrapText="1"/>
    </xf>
    <xf numFmtId="0" fontId="1" fillId="0" borderId="1" xfId="0" applyFont="1" applyFill="1" applyBorder="1"/>
    <xf numFmtId="0" fontId="5" fillId="0" borderId="1" xfId="0" applyFont="1" applyFill="1" applyBorder="1"/>
    <xf numFmtId="4" fontId="1" fillId="0" borderId="1" xfId="0" applyNumberFormat="1" applyFont="1" applyFill="1" applyBorder="1"/>
    <xf numFmtId="0" fontId="5" fillId="0" borderId="0" xfId="0" applyFont="1" applyFill="1" applyAlignment="1">
      <alignment horizontal="right"/>
    </xf>
    <xf numFmtId="164" fontId="1" fillId="0" borderId="5" xfId="0" applyNumberFormat="1" applyFont="1" applyFill="1" applyBorder="1" applyAlignment="1">
      <alignment horizontal="right" wrapText="1"/>
    </xf>
    <xf numFmtId="164" fontId="5" fillId="0" borderId="5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/>
    <xf numFmtId="0" fontId="1" fillId="0" borderId="5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/>
    <xf numFmtId="0" fontId="1" fillId="0" borderId="6" xfId="0" applyFont="1" applyFill="1" applyBorder="1"/>
    <xf numFmtId="0" fontId="1" fillId="0" borderId="1" xfId="0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right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horizontal="right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1"/>
  <sheetViews>
    <sheetView tabSelected="1" zoomScale="70" zoomScaleNormal="70" zoomScaleSheetLayoutView="120" workbookViewId="0">
      <pane xSplit="2" ySplit="12" topLeftCell="C33" activePane="bottomRight" state="frozen"/>
      <selection pane="topRight" activeCell="C1" sqref="C1"/>
      <selection pane="bottomLeft" activeCell="A13" sqref="A13"/>
      <selection pane="bottomRight" activeCell="C13" sqref="B13:AZ53"/>
    </sheetView>
  </sheetViews>
  <sheetFormatPr defaultRowHeight="15.75" outlineLevelRow="1" x14ac:dyDescent="0.25"/>
  <cols>
    <col min="1" max="1" width="10" style="3" customWidth="1"/>
    <col min="2" max="2" width="36" style="3" customWidth="1"/>
    <col min="3" max="3" width="49.85546875" style="3" customWidth="1"/>
    <col min="4" max="4" width="34.28515625" style="3" customWidth="1"/>
    <col min="5" max="5" width="12.28515625" style="3" customWidth="1"/>
    <col min="6" max="6" width="26.5703125" style="3" customWidth="1"/>
    <col min="7" max="7" width="12" style="3" customWidth="1"/>
    <col min="8" max="8" width="8.7109375" style="3" bestFit="1" customWidth="1"/>
    <col min="9" max="9" width="12.28515625" style="3" customWidth="1"/>
    <col min="10" max="10" width="8" style="3" customWidth="1"/>
    <col min="11" max="11" width="4.42578125" style="3" bestFit="1" customWidth="1"/>
    <col min="12" max="12" width="11.140625" style="3" bestFit="1" customWidth="1"/>
    <col min="13" max="13" width="5.7109375" style="3" bestFit="1" customWidth="1"/>
    <col min="14" max="14" width="11.140625" style="3" customWidth="1"/>
    <col min="15" max="15" width="11.28515625" style="3" customWidth="1"/>
    <col min="16" max="16" width="4.42578125" style="3" bestFit="1" customWidth="1"/>
    <col min="17" max="17" width="11.140625" style="3" bestFit="1" customWidth="1"/>
    <col min="18" max="18" width="5.7109375" style="3" bestFit="1" customWidth="1"/>
    <col min="19" max="19" width="11.140625" style="3" customWidth="1"/>
    <col min="20" max="20" width="11.28515625" style="3" customWidth="1"/>
    <col min="21" max="21" width="4.42578125" style="3" bestFit="1" customWidth="1"/>
    <col min="22" max="22" width="11.85546875" style="3" customWidth="1"/>
    <col min="23" max="23" width="4.42578125" style="3" bestFit="1" customWidth="1"/>
    <col min="24" max="24" width="12" style="3" customWidth="1"/>
    <col min="25" max="25" width="6.85546875" style="3" customWidth="1"/>
    <col min="26" max="26" width="4.42578125" style="3" bestFit="1" customWidth="1"/>
    <col min="27" max="27" width="11.140625" style="3" customWidth="1"/>
    <col min="28" max="28" width="4.42578125" style="3" bestFit="1" customWidth="1"/>
    <col min="29" max="29" width="11.140625" style="3" customWidth="1"/>
    <col min="30" max="30" width="6.85546875" style="3" customWidth="1"/>
    <col min="31" max="31" width="4.42578125" style="3" bestFit="1" customWidth="1"/>
    <col min="32" max="32" width="11.42578125" style="3" customWidth="1"/>
    <col min="33" max="33" width="4.42578125" style="3" bestFit="1" customWidth="1"/>
    <col min="34" max="34" width="12.85546875" style="3" customWidth="1"/>
    <col min="35" max="35" width="8.140625" style="3" customWidth="1"/>
    <col min="36" max="36" width="4.42578125" style="3" bestFit="1" customWidth="1"/>
    <col min="37" max="37" width="11.140625" style="3" customWidth="1"/>
    <col min="38" max="38" width="4.42578125" style="3" bestFit="1" customWidth="1"/>
    <col min="39" max="39" width="11.140625" style="3" customWidth="1"/>
    <col min="40" max="40" width="6.85546875" style="3" customWidth="1"/>
    <col min="41" max="41" width="4.42578125" style="3" bestFit="1" customWidth="1"/>
    <col min="42" max="42" width="12.42578125" style="3" customWidth="1"/>
    <col min="43" max="43" width="4.42578125" style="3" bestFit="1" customWidth="1"/>
    <col min="44" max="44" width="12.85546875" style="3" customWidth="1"/>
    <col min="45" max="45" width="6.85546875" style="3" customWidth="1"/>
    <col min="46" max="46" width="4.42578125" style="3" bestFit="1" customWidth="1"/>
    <col min="47" max="47" width="11.140625" style="3" customWidth="1"/>
    <col min="48" max="48" width="4.42578125" style="3" bestFit="1" customWidth="1"/>
    <col min="49" max="49" width="11.140625" style="3" customWidth="1"/>
    <col min="50" max="50" width="6.85546875" style="3" bestFit="1" customWidth="1"/>
    <col min="51" max="51" width="4.42578125" style="3" bestFit="1" customWidth="1"/>
    <col min="52" max="52" width="18.140625" style="3" customWidth="1"/>
    <col min="53" max="16384" width="9.140625" style="3"/>
  </cols>
  <sheetData>
    <row r="1" spans="1:52" x14ac:dyDescent="0.25">
      <c r="AZ1" s="5" t="s">
        <v>10</v>
      </c>
    </row>
    <row r="2" spans="1:52" ht="18.75" x14ac:dyDescent="0.25">
      <c r="A2" s="67" t="s">
        <v>62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</row>
    <row r="4" spans="1:52" x14ac:dyDescent="0.25">
      <c r="C4" s="6"/>
      <c r="AZ4" s="17" t="s">
        <v>17</v>
      </c>
    </row>
    <row r="5" spans="1:52" ht="15.75" customHeight="1" x14ac:dyDescent="0.25">
      <c r="A5" s="70" t="s">
        <v>0</v>
      </c>
      <c r="B5" s="58" t="s">
        <v>23</v>
      </c>
      <c r="C5" s="58" t="s">
        <v>24</v>
      </c>
      <c r="D5" s="58" t="s">
        <v>21</v>
      </c>
      <c r="E5" s="58" t="s">
        <v>11</v>
      </c>
      <c r="F5" s="58" t="s">
        <v>20</v>
      </c>
      <c r="G5" s="68" t="s">
        <v>19</v>
      </c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79"/>
      <c r="V5" s="68" t="s">
        <v>18</v>
      </c>
      <c r="W5" s="69"/>
      <c r="X5" s="69"/>
      <c r="Y5" s="69"/>
      <c r="Z5" s="69"/>
      <c r="AA5" s="69"/>
      <c r="AB5" s="69"/>
      <c r="AC5" s="69"/>
      <c r="AD5" s="69"/>
      <c r="AE5" s="69"/>
      <c r="AF5" s="68" t="s">
        <v>22</v>
      </c>
      <c r="AG5" s="69"/>
      <c r="AH5" s="69"/>
      <c r="AI5" s="69"/>
      <c r="AJ5" s="69"/>
      <c r="AK5" s="69"/>
      <c r="AL5" s="69"/>
      <c r="AM5" s="69"/>
      <c r="AN5" s="69"/>
      <c r="AO5" s="69"/>
      <c r="AP5" s="68" t="s">
        <v>16</v>
      </c>
      <c r="AQ5" s="69"/>
      <c r="AR5" s="69"/>
      <c r="AS5" s="69"/>
      <c r="AT5" s="69"/>
      <c r="AU5" s="69"/>
      <c r="AV5" s="69"/>
      <c r="AW5" s="69"/>
      <c r="AX5" s="69"/>
      <c r="AY5" s="69"/>
      <c r="AZ5" s="58" t="s">
        <v>3</v>
      </c>
    </row>
    <row r="6" spans="1:52" x14ac:dyDescent="0.25">
      <c r="A6" s="72"/>
      <c r="B6" s="59"/>
      <c r="C6" s="59"/>
      <c r="D6" s="59"/>
      <c r="E6" s="59"/>
      <c r="F6" s="72"/>
      <c r="G6" s="64" t="s">
        <v>1</v>
      </c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80"/>
      <c r="V6" s="73" t="s">
        <v>1</v>
      </c>
      <c r="W6" s="74"/>
      <c r="X6" s="74"/>
      <c r="Y6" s="74"/>
      <c r="Z6" s="74"/>
      <c r="AA6" s="74"/>
      <c r="AB6" s="74"/>
      <c r="AC6" s="74"/>
      <c r="AD6" s="74"/>
      <c r="AE6" s="75"/>
      <c r="AF6" s="73" t="s">
        <v>1</v>
      </c>
      <c r="AG6" s="74"/>
      <c r="AH6" s="74"/>
      <c r="AI6" s="74"/>
      <c r="AJ6" s="74"/>
      <c r="AK6" s="74"/>
      <c r="AL6" s="74"/>
      <c r="AM6" s="74"/>
      <c r="AN6" s="74"/>
      <c r="AO6" s="75"/>
      <c r="AP6" s="73" t="s">
        <v>1</v>
      </c>
      <c r="AQ6" s="74"/>
      <c r="AR6" s="74"/>
      <c r="AS6" s="74"/>
      <c r="AT6" s="74"/>
      <c r="AU6" s="74"/>
      <c r="AV6" s="74"/>
      <c r="AW6" s="74"/>
      <c r="AX6" s="74"/>
      <c r="AY6" s="75"/>
      <c r="AZ6" s="59"/>
    </row>
    <row r="7" spans="1:52" x14ac:dyDescent="0.25">
      <c r="A7" s="72"/>
      <c r="B7" s="59"/>
      <c r="C7" s="59"/>
      <c r="D7" s="59"/>
      <c r="E7" s="59"/>
      <c r="F7" s="72"/>
      <c r="G7" s="70" t="s">
        <v>2</v>
      </c>
      <c r="H7" s="64">
        <v>2022</v>
      </c>
      <c r="I7" s="65"/>
      <c r="J7" s="65"/>
      <c r="K7" s="65"/>
      <c r="L7" s="70" t="s">
        <v>2</v>
      </c>
      <c r="M7" s="64">
        <v>2023</v>
      </c>
      <c r="N7" s="65"/>
      <c r="O7" s="65"/>
      <c r="P7" s="65"/>
      <c r="Q7" s="70" t="s">
        <v>2</v>
      </c>
      <c r="R7" s="64">
        <v>2024</v>
      </c>
      <c r="S7" s="65"/>
      <c r="T7" s="65"/>
      <c r="U7" s="65"/>
      <c r="V7" s="66" t="s">
        <v>9</v>
      </c>
      <c r="W7" s="64">
        <v>2022</v>
      </c>
      <c r="X7" s="65"/>
      <c r="Y7" s="65"/>
      <c r="Z7" s="65"/>
      <c r="AA7" s="66" t="s">
        <v>9</v>
      </c>
      <c r="AB7" s="64">
        <v>2023</v>
      </c>
      <c r="AC7" s="65"/>
      <c r="AD7" s="65"/>
      <c r="AE7" s="65"/>
      <c r="AF7" s="66" t="s">
        <v>9</v>
      </c>
      <c r="AG7" s="64">
        <v>2022</v>
      </c>
      <c r="AH7" s="65"/>
      <c r="AI7" s="65"/>
      <c r="AJ7" s="65"/>
      <c r="AK7" s="66" t="s">
        <v>9</v>
      </c>
      <c r="AL7" s="64">
        <v>2023</v>
      </c>
      <c r="AM7" s="65"/>
      <c r="AN7" s="65"/>
      <c r="AO7" s="65"/>
      <c r="AP7" s="66" t="s">
        <v>9</v>
      </c>
      <c r="AQ7" s="64">
        <v>2022</v>
      </c>
      <c r="AR7" s="65"/>
      <c r="AS7" s="65"/>
      <c r="AT7" s="65"/>
      <c r="AU7" s="66" t="s">
        <v>9</v>
      </c>
      <c r="AV7" s="64">
        <v>2023</v>
      </c>
      <c r="AW7" s="65"/>
      <c r="AX7" s="65"/>
      <c r="AY7" s="65"/>
      <c r="AZ7" s="59"/>
    </row>
    <row r="8" spans="1:52" x14ac:dyDescent="0.25">
      <c r="A8" s="71"/>
      <c r="B8" s="60"/>
      <c r="C8" s="60"/>
      <c r="D8" s="60"/>
      <c r="E8" s="60"/>
      <c r="F8" s="71"/>
      <c r="G8" s="71"/>
      <c r="H8" s="33" t="s">
        <v>12</v>
      </c>
      <c r="I8" s="33" t="s">
        <v>13</v>
      </c>
      <c r="J8" s="33" t="s">
        <v>14</v>
      </c>
      <c r="K8" s="32" t="s">
        <v>15</v>
      </c>
      <c r="L8" s="71"/>
      <c r="M8" s="34" t="s">
        <v>12</v>
      </c>
      <c r="N8" s="33" t="s">
        <v>13</v>
      </c>
      <c r="O8" s="33" t="s">
        <v>14</v>
      </c>
      <c r="P8" s="33" t="s">
        <v>15</v>
      </c>
      <c r="Q8" s="71"/>
      <c r="R8" s="39" t="s">
        <v>12</v>
      </c>
      <c r="S8" s="38" t="s">
        <v>13</v>
      </c>
      <c r="T8" s="38" t="s">
        <v>14</v>
      </c>
      <c r="U8" s="38" t="s">
        <v>15</v>
      </c>
      <c r="V8" s="66"/>
      <c r="W8" s="34" t="s">
        <v>12</v>
      </c>
      <c r="X8" s="33" t="s">
        <v>13</v>
      </c>
      <c r="Y8" s="33" t="s">
        <v>14</v>
      </c>
      <c r="Z8" s="33" t="s">
        <v>15</v>
      </c>
      <c r="AA8" s="66"/>
      <c r="AB8" s="34" t="s">
        <v>12</v>
      </c>
      <c r="AC8" s="33" t="s">
        <v>13</v>
      </c>
      <c r="AD8" s="33" t="s">
        <v>14</v>
      </c>
      <c r="AE8" s="33" t="s">
        <v>15</v>
      </c>
      <c r="AF8" s="66"/>
      <c r="AG8" s="34" t="s">
        <v>12</v>
      </c>
      <c r="AH8" s="33" t="s">
        <v>13</v>
      </c>
      <c r="AI8" s="33" t="s">
        <v>14</v>
      </c>
      <c r="AJ8" s="33" t="s">
        <v>15</v>
      </c>
      <c r="AK8" s="66"/>
      <c r="AL8" s="34" t="s">
        <v>12</v>
      </c>
      <c r="AM8" s="33" t="s">
        <v>13</v>
      </c>
      <c r="AN8" s="33" t="s">
        <v>14</v>
      </c>
      <c r="AO8" s="33" t="s">
        <v>15</v>
      </c>
      <c r="AP8" s="66"/>
      <c r="AQ8" s="34" t="s">
        <v>12</v>
      </c>
      <c r="AR8" s="33" t="s">
        <v>13</v>
      </c>
      <c r="AS8" s="33" t="s">
        <v>14</v>
      </c>
      <c r="AT8" s="33" t="s">
        <v>15</v>
      </c>
      <c r="AU8" s="66"/>
      <c r="AV8" s="34" t="s">
        <v>12</v>
      </c>
      <c r="AW8" s="33" t="s">
        <v>13</v>
      </c>
      <c r="AX8" s="33" t="s">
        <v>14</v>
      </c>
      <c r="AY8" s="33" t="s">
        <v>15</v>
      </c>
      <c r="AZ8" s="60"/>
    </row>
    <row r="9" spans="1:52" x14ac:dyDescent="0.25">
      <c r="A9" s="33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3">
        <v>7</v>
      </c>
      <c r="H9" s="33">
        <v>8</v>
      </c>
      <c r="I9" s="33">
        <v>9</v>
      </c>
      <c r="J9" s="33">
        <v>10</v>
      </c>
      <c r="K9" s="33">
        <v>11</v>
      </c>
      <c r="L9" s="33">
        <v>12</v>
      </c>
      <c r="M9" s="33">
        <v>13</v>
      </c>
      <c r="N9" s="33">
        <v>14</v>
      </c>
      <c r="O9" s="33">
        <v>15</v>
      </c>
      <c r="P9" s="33">
        <v>16</v>
      </c>
      <c r="Q9" s="38">
        <v>12</v>
      </c>
      <c r="R9" s="38">
        <v>13</v>
      </c>
      <c r="S9" s="38">
        <v>14</v>
      </c>
      <c r="T9" s="38">
        <v>15</v>
      </c>
      <c r="U9" s="38">
        <v>16</v>
      </c>
      <c r="V9" s="33">
        <v>17</v>
      </c>
      <c r="W9" s="33">
        <v>18</v>
      </c>
      <c r="X9" s="33">
        <v>19</v>
      </c>
      <c r="Y9" s="33">
        <v>20</v>
      </c>
      <c r="Z9" s="33">
        <v>21</v>
      </c>
      <c r="AA9" s="33">
        <v>22</v>
      </c>
      <c r="AB9" s="33">
        <v>23</v>
      </c>
      <c r="AC9" s="33">
        <v>24</v>
      </c>
      <c r="AD9" s="33">
        <v>25</v>
      </c>
      <c r="AE9" s="33">
        <v>26</v>
      </c>
      <c r="AF9" s="33">
        <v>27</v>
      </c>
      <c r="AG9" s="33">
        <v>28</v>
      </c>
      <c r="AH9" s="33">
        <v>29</v>
      </c>
      <c r="AI9" s="33">
        <v>30</v>
      </c>
      <c r="AJ9" s="33">
        <v>31</v>
      </c>
      <c r="AK9" s="33">
        <v>32</v>
      </c>
      <c r="AL9" s="33">
        <v>33</v>
      </c>
      <c r="AM9" s="33">
        <v>34</v>
      </c>
      <c r="AN9" s="33">
        <v>35</v>
      </c>
      <c r="AO9" s="33">
        <v>36</v>
      </c>
      <c r="AP9" s="33">
        <v>37</v>
      </c>
      <c r="AQ9" s="33">
        <v>38</v>
      </c>
      <c r="AR9" s="33">
        <v>39</v>
      </c>
      <c r="AS9" s="33">
        <v>40</v>
      </c>
      <c r="AT9" s="33">
        <v>41</v>
      </c>
      <c r="AU9" s="33">
        <v>42</v>
      </c>
      <c r="AV9" s="33">
        <v>43</v>
      </c>
      <c r="AW9" s="33">
        <v>44</v>
      </c>
      <c r="AX9" s="33">
        <v>45</v>
      </c>
      <c r="AY9" s="33">
        <v>46</v>
      </c>
      <c r="AZ9" s="33">
        <v>47</v>
      </c>
    </row>
    <row r="10" spans="1:52" x14ac:dyDescent="0.25">
      <c r="A10" s="7" t="s">
        <v>4</v>
      </c>
      <c r="B10" s="81" t="s">
        <v>25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3"/>
    </row>
    <row r="11" spans="1:52" x14ac:dyDescent="0.25">
      <c r="A11" s="7" t="s">
        <v>5</v>
      </c>
      <c r="B11" s="81" t="s">
        <v>28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3"/>
    </row>
    <row r="12" spans="1:52" outlineLevel="1" x14ac:dyDescent="0.25">
      <c r="A12" s="8" t="s">
        <v>7</v>
      </c>
      <c r="B12" s="84" t="s">
        <v>29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6"/>
    </row>
    <row r="13" spans="1:52" ht="121.5" customHeight="1" outlineLevel="1" x14ac:dyDescent="0.25">
      <c r="A13" s="1" t="s">
        <v>6</v>
      </c>
      <c r="B13" s="56" t="s">
        <v>30</v>
      </c>
      <c r="C13" s="43" t="s">
        <v>117</v>
      </c>
      <c r="D13" s="43" t="s">
        <v>116</v>
      </c>
      <c r="E13" s="25">
        <v>2023</v>
      </c>
      <c r="F13" s="43"/>
      <c r="G13" s="26"/>
      <c r="H13" s="26"/>
      <c r="I13" s="27"/>
      <c r="J13" s="27"/>
      <c r="K13" s="26"/>
      <c r="L13" s="26">
        <v>3223.2829999999999</v>
      </c>
      <c r="M13" s="26"/>
      <c r="N13" s="26">
        <v>3220.1</v>
      </c>
      <c r="O13" s="26">
        <f>L13-N13</f>
        <v>3.1829999999999927</v>
      </c>
      <c r="P13" s="26"/>
      <c r="Q13" s="26"/>
      <c r="R13" s="26"/>
      <c r="S13" s="26"/>
      <c r="T13" s="26"/>
      <c r="U13" s="26"/>
      <c r="V13" s="26"/>
      <c r="W13" s="26"/>
      <c r="X13" s="27"/>
      <c r="Y13" s="27"/>
      <c r="Z13" s="26"/>
      <c r="AA13" s="26">
        <v>3223.2829999999999</v>
      </c>
      <c r="AB13" s="26"/>
      <c r="AC13" s="26">
        <v>3220.1</v>
      </c>
      <c r="AD13" s="26">
        <f>AA13-AC13</f>
        <v>3.1829999999999927</v>
      </c>
      <c r="AE13" s="26"/>
      <c r="AF13" s="26"/>
      <c r="AG13" s="26"/>
      <c r="AH13" s="27"/>
      <c r="AI13" s="27"/>
      <c r="AJ13" s="26"/>
      <c r="AK13" s="26">
        <v>3223.2829999999999</v>
      </c>
      <c r="AL13" s="26"/>
      <c r="AM13" s="26">
        <v>3220.1</v>
      </c>
      <c r="AN13" s="26">
        <f>AK13-AM13</f>
        <v>3.1829999999999927</v>
      </c>
      <c r="AO13" s="26"/>
      <c r="AP13" s="26"/>
      <c r="AQ13" s="26"/>
      <c r="AR13" s="27"/>
      <c r="AS13" s="27"/>
      <c r="AT13" s="26"/>
      <c r="AU13" s="26">
        <v>3223.2829999999999</v>
      </c>
      <c r="AV13" s="26"/>
      <c r="AW13" s="26">
        <v>3220.1</v>
      </c>
      <c r="AX13" s="26">
        <f>AU13-AW13</f>
        <v>3.1829999999999927</v>
      </c>
      <c r="AY13" s="26"/>
      <c r="AZ13" s="22" t="s">
        <v>56</v>
      </c>
    </row>
    <row r="14" spans="1:52" ht="121.5" customHeight="1" outlineLevel="1" x14ac:dyDescent="0.25">
      <c r="A14" s="1"/>
      <c r="B14" s="57"/>
      <c r="C14" s="43" t="s">
        <v>118</v>
      </c>
      <c r="D14" s="43" t="s">
        <v>119</v>
      </c>
      <c r="E14" s="25">
        <v>2023</v>
      </c>
      <c r="F14" s="43"/>
      <c r="G14" s="26"/>
      <c r="H14" s="26"/>
      <c r="I14" s="27"/>
      <c r="J14" s="27"/>
      <c r="K14" s="26"/>
      <c r="L14" s="26">
        <v>6776</v>
      </c>
      <c r="M14" s="26"/>
      <c r="N14" s="26">
        <f>L14*99.5%</f>
        <v>6742.12</v>
      </c>
      <c r="O14" s="26">
        <f>L14-N14</f>
        <v>33.880000000000109</v>
      </c>
      <c r="P14" s="26"/>
      <c r="Q14" s="26"/>
      <c r="R14" s="26"/>
      <c r="S14" s="26"/>
      <c r="T14" s="26"/>
      <c r="U14" s="26"/>
      <c r="V14" s="26"/>
      <c r="W14" s="26"/>
      <c r="X14" s="27"/>
      <c r="Y14" s="27"/>
      <c r="Z14" s="26"/>
      <c r="AA14" s="26"/>
      <c r="AB14" s="26"/>
      <c r="AC14" s="26"/>
      <c r="AD14" s="26"/>
      <c r="AE14" s="26"/>
      <c r="AF14" s="26"/>
      <c r="AG14" s="26"/>
      <c r="AH14" s="27"/>
      <c r="AI14" s="27"/>
      <c r="AJ14" s="26"/>
      <c r="AK14" s="26"/>
      <c r="AL14" s="26"/>
      <c r="AM14" s="26"/>
      <c r="AN14" s="26"/>
      <c r="AO14" s="26"/>
      <c r="AP14" s="26"/>
      <c r="AQ14" s="26"/>
      <c r="AR14" s="27"/>
      <c r="AS14" s="27"/>
      <c r="AT14" s="26"/>
      <c r="AU14" s="26"/>
      <c r="AV14" s="26"/>
      <c r="AW14" s="26"/>
      <c r="AX14" s="26"/>
      <c r="AY14" s="26"/>
      <c r="AZ14" s="51"/>
    </row>
    <row r="15" spans="1:52" ht="36.75" customHeight="1" outlineLevel="1" x14ac:dyDescent="0.25">
      <c r="A15" s="1"/>
      <c r="B15" s="52"/>
      <c r="C15" s="43"/>
      <c r="D15" s="43"/>
      <c r="E15" s="25"/>
      <c r="F15" s="43"/>
      <c r="G15" s="26">
        <f>G13+G14</f>
        <v>0</v>
      </c>
      <c r="H15" s="26">
        <f t="shared" ref="H15:AY15" si="0">H13+H14</f>
        <v>0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9999.2829999999994</v>
      </c>
      <c r="M15" s="26">
        <f t="shared" si="0"/>
        <v>0</v>
      </c>
      <c r="N15" s="26">
        <f t="shared" si="0"/>
        <v>9962.2199999999993</v>
      </c>
      <c r="O15" s="26">
        <f t="shared" si="0"/>
        <v>37.063000000000102</v>
      </c>
      <c r="P15" s="26">
        <f t="shared" si="0"/>
        <v>0</v>
      </c>
      <c r="Q15" s="26">
        <f t="shared" si="0"/>
        <v>0</v>
      </c>
      <c r="R15" s="26">
        <f t="shared" si="0"/>
        <v>0</v>
      </c>
      <c r="S15" s="26">
        <f t="shared" si="0"/>
        <v>0</v>
      </c>
      <c r="T15" s="26">
        <f t="shared" si="0"/>
        <v>0</v>
      </c>
      <c r="U15" s="26">
        <f t="shared" si="0"/>
        <v>0</v>
      </c>
      <c r="V15" s="26">
        <f t="shared" si="0"/>
        <v>0</v>
      </c>
      <c r="W15" s="26">
        <f t="shared" si="0"/>
        <v>0</v>
      </c>
      <c r="X15" s="26">
        <f t="shared" si="0"/>
        <v>0</v>
      </c>
      <c r="Y15" s="26">
        <f t="shared" si="0"/>
        <v>0</v>
      </c>
      <c r="Z15" s="26">
        <f t="shared" si="0"/>
        <v>0</v>
      </c>
      <c r="AA15" s="26">
        <f t="shared" si="0"/>
        <v>3223.2829999999999</v>
      </c>
      <c r="AB15" s="26">
        <f t="shared" si="0"/>
        <v>0</v>
      </c>
      <c r="AC15" s="26">
        <f t="shared" si="0"/>
        <v>3220.1</v>
      </c>
      <c r="AD15" s="26">
        <f t="shared" si="0"/>
        <v>3.1829999999999927</v>
      </c>
      <c r="AE15" s="26">
        <f t="shared" si="0"/>
        <v>0</v>
      </c>
      <c r="AF15" s="26">
        <f t="shared" si="0"/>
        <v>0</v>
      </c>
      <c r="AG15" s="26">
        <f t="shared" si="0"/>
        <v>0</v>
      </c>
      <c r="AH15" s="26">
        <f t="shared" si="0"/>
        <v>0</v>
      </c>
      <c r="AI15" s="26">
        <f t="shared" si="0"/>
        <v>0</v>
      </c>
      <c r="AJ15" s="26">
        <f t="shared" si="0"/>
        <v>0</v>
      </c>
      <c r="AK15" s="26">
        <f t="shared" si="0"/>
        <v>3223.2829999999999</v>
      </c>
      <c r="AL15" s="26">
        <f t="shared" si="0"/>
        <v>0</v>
      </c>
      <c r="AM15" s="26">
        <f t="shared" si="0"/>
        <v>3220.1</v>
      </c>
      <c r="AN15" s="26">
        <f t="shared" si="0"/>
        <v>3.1829999999999927</v>
      </c>
      <c r="AO15" s="26">
        <f t="shared" si="0"/>
        <v>0</v>
      </c>
      <c r="AP15" s="26">
        <f t="shared" si="0"/>
        <v>0</v>
      </c>
      <c r="AQ15" s="26">
        <f t="shared" si="0"/>
        <v>0</v>
      </c>
      <c r="AR15" s="26">
        <f t="shared" si="0"/>
        <v>0</v>
      </c>
      <c r="AS15" s="26">
        <f t="shared" si="0"/>
        <v>0</v>
      </c>
      <c r="AT15" s="26">
        <f t="shared" si="0"/>
        <v>0</v>
      </c>
      <c r="AU15" s="26">
        <f t="shared" si="0"/>
        <v>3223.2829999999999</v>
      </c>
      <c r="AV15" s="26">
        <f t="shared" si="0"/>
        <v>0</v>
      </c>
      <c r="AW15" s="26">
        <f t="shared" si="0"/>
        <v>3220.1</v>
      </c>
      <c r="AX15" s="26">
        <f t="shared" si="0"/>
        <v>3.1829999999999927</v>
      </c>
      <c r="AY15" s="26">
        <f t="shared" si="0"/>
        <v>0</v>
      </c>
      <c r="AZ15" s="51"/>
    </row>
    <row r="16" spans="1:52" outlineLevel="1" x14ac:dyDescent="0.25">
      <c r="A16" s="8" t="s">
        <v>32</v>
      </c>
      <c r="B16" s="76" t="s">
        <v>31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8"/>
    </row>
    <row r="17" spans="1:52" ht="63" customHeight="1" outlineLevel="1" x14ac:dyDescent="0.25">
      <c r="A17" s="1" t="s">
        <v>34</v>
      </c>
      <c r="B17" s="102" t="s">
        <v>33</v>
      </c>
      <c r="C17" s="2" t="s">
        <v>88</v>
      </c>
      <c r="D17" s="43" t="s">
        <v>91</v>
      </c>
      <c r="E17" s="25">
        <v>2023</v>
      </c>
      <c r="F17" s="28" t="s">
        <v>92</v>
      </c>
      <c r="G17" s="26">
        <f t="shared" ref="G17:G21" si="1">H17+I17+J17+K17</f>
        <v>0</v>
      </c>
      <c r="H17" s="26">
        <v>0</v>
      </c>
      <c r="I17" s="27">
        <v>0</v>
      </c>
      <c r="J17" s="27">
        <v>0</v>
      </c>
      <c r="K17" s="26">
        <v>0</v>
      </c>
      <c r="L17" s="26">
        <v>1224.5</v>
      </c>
      <c r="M17" s="26">
        <v>0</v>
      </c>
      <c r="N17" s="26">
        <f>L17/100*99.9</f>
        <v>1223.2755</v>
      </c>
      <c r="O17" s="26">
        <f>L17-N17</f>
        <v>1.2245000000000346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f t="shared" ref="V17:V21" si="2">W17+X17+Y17+Z17</f>
        <v>0</v>
      </c>
      <c r="W17" s="26">
        <v>0</v>
      </c>
      <c r="X17" s="27">
        <v>0</v>
      </c>
      <c r="Y17" s="27">
        <v>0</v>
      </c>
      <c r="Z17" s="26">
        <v>0</v>
      </c>
      <c r="AA17" s="29">
        <v>1224.5</v>
      </c>
      <c r="AB17" s="26">
        <v>0</v>
      </c>
      <c r="AC17" s="26">
        <v>1223.2755</v>
      </c>
      <c r="AD17" s="26">
        <v>1.2245000000000346</v>
      </c>
      <c r="AE17" s="26">
        <v>0</v>
      </c>
      <c r="AF17" s="26">
        <f t="shared" ref="AF17:AF21" si="3">AG17+AH17+AI17+AJ17</f>
        <v>0</v>
      </c>
      <c r="AG17" s="26">
        <v>0</v>
      </c>
      <c r="AH17" s="27">
        <v>0</v>
      </c>
      <c r="AI17" s="27">
        <v>0</v>
      </c>
      <c r="AJ17" s="26">
        <v>0</v>
      </c>
      <c r="AK17" s="29">
        <v>1224.5</v>
      </c>
      <c r="AL17" s="26">
        <v>0</v>
      </c>
      <c r="AM17" s="26">
        <v>1223.2755</v>
      </c>
      <c r="AN17" s="26">
        <v>1.2245000000000346</v>
      </c>
      <c r="AO17" s="26">
        <v>0</v>
      </c>
      <c r="AP17" s="26">
        <f t="shared" ref="AP17:AP21" si="4">AQ17+AR17+AS17+AT17</f>
        <v>0</v>
      </c>
      <c r="AQ17" s="26">
        <v>0</v>
      </c>
      <c r="AR17" s="27">
        <v>0</v>
      </c>
      <c r="AS17" s="27">
        <v>0</v>
      </c>
      <c r="AT17" s="26">
        <v>0</v>
      </c>
      <c r="AU17" s="29">
        <v>1224.5</v>
      </c>
      <c r="AV17" s="26">
        <v>0</v>
      </c>
      <c r="AW17" s="26">
        <v>1223.2755</v>
      </c>
      <c r="AX17" s="26">
        <v>1.2245000000000346</v>
      </c>
      <c r="AY17" s="26">
        <v>0</v>
      </c>
      <c r="AZ17" s="58" t="s">
        <v>56</v>
      </c>
    </row>
    <row r="18" spans="1:52" ht="63" customHeight="1" outlineLevel="1" x14ac:dyDescent="0.25">
      <c r="A18" s="1"/>
      <c r="B18" s="103"/>
      <c r="C18" s="2" t="s">
        <v>89</v>
      </c>
      <c r="D18" s="43" t="s">
        <v>63</v>
      </c>
      <c r="E18" s="25">
        <v>2023</v>
      </c>
      <c r="F18" s="28" t="s">
        <v>92</v>
      </c>
      <c r="G18" s="26">
        <v>0</v>
      </c>
      <c r="H18" s="26">
        <v>0</v>
      </c>
      <c r="I18" s="27">
        <f>G18/100*99.5</f>
        <v>0</v>
      </c>
      <c r="J18" s="27">
        <f>G18-I18</f>
        <v>0</v>
      </c>
      <c r="K18" s="26">
        <v>0</v>
      </c>
      <c r="L18" s="26">
        <v>1867.58719</v>
      </c>
      <c r="M18" s="26">
        <v>0</v>
      </c>
      <c r="N18" s="26">
        <f>L18/100*99.9</f>
        <v>1865.7196028100002</v>
      </c>
      <c r="O18" s="26">
        <v>2.75434</v>
      </c>
      <c r="P18" s="26"/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  <c r="X18" s="27">
        <v>0</v>
      </c>
      <c r="Y18" s="27">
        <v>0</v>
      </c>
      <c r="Z18" s="26">
        <v>0</v>
      </c>
      <c r="AA18" s="29">
        <v>1867.58719</v>
      </c>
      <c r="AB18" s="26">
        <v>0</v>
      </c>
      <c r="AC18" s="26">
        <v>1865.7196028100002</v>
      </c>
      <c r="AD18" s="26">
        <v>2.75434</v>
      </c>
      <c r="AE18" s="26"/>
      <c r="AF18" s="26">
        <v>0</v>
      </c>
      <c r="AG18" s="26">
        <v>0</v>
      </c>
      <c r="AH18" s="27">
        <v>0</v>
      </c>
      <c r="AI18" s="27">
        <v>0</v>
      </c>
      <c r="AJ18" s="26">
        <v>0</v>
      </c>
      <c r="AK18" s="29">
        <v>1867.58719</v>
      </c>
      <c r="AL18" s="26">
        <v>0</v>
      </c>
      <c r="AM18" s="26">
        <v>1865.7196028100002</v>
      </c>
      <c r="AN18" s="26">
        <v>2.75434</v>
      </c>
      <c r="AO18" s="26">
        <v>0</v>
      </c>
      <c r="AP18" s="26">
        <v>0</v>
      </c>
      <c r="AQ18" s="26">
        <v>0</v>
      </c>
      <c r="AR18" s="27">
        <v>0</v>
      </c>
      <c r="AS18" s="27">
        <v>0</v>
      </c>
      <c r="AT18" s="26">
        <v>0</v>
      </c>
      <c r="AU18" s="29">
        <v>1867.58719</v>
      </c>
      <c r="AV18" s="26">
        <v>0</v>
      </c>
      <c r="AW18" s="26">
        <v>1865.7196028100002</v>
      </c>
      <c r="AX18" s="26">
        <v>2.75434</v>
      </c>
      <c r="AY18" s="26"/>
      <c r="AZ18" s="59"/>
    </row>
    <row r="19" spans="1:52" ht="63" customHeight="1" outlineLevel="1" x14ac:dyDescent="0.25">
      <c r="A19" s="1"/>
      <c r="B19" s="103"/>
      <c r="C19" s="2" t="s">
        <v>90</v>
      </c>
      <c r="D19" s="43" t="s">
        <v>93</v>
      </c>
      <c r="E19" s="25">
        <v>2023</v>
      </c>
      <c r="F19" s="28" t="s">
        <v>92</v>
      </c>
      <c r="G19" s="26">
        <f t="shared" ref="G19" si="5">H19+I19+J19+K19</f>
        <v>0</v>
      </c>
      <c r="H19" s="26">
        <v>0</v>
      </c>
      <c r="I19" s="27">
        <v>0</v>
      </c>
      <c r="J19" s="27">
        <v>0</v>
      </c>
      <c r="K19" s="26">
        <v>0</v>
      </c>
      <c r="L19" s="26">
        <v>1529.8</v>
      </c>
      <c r="M19" s="26">
        <v>0</v>
      </c>
      <c r="N19" s="26">
        <f t="shared" ref="N19" si="6">L19/100*99.9</f>
        <v>1528.2702000000002</v>
      </c>
      <c r="O19" s="26">
        <f t="shared" ref="O19" si="7">L19-N19</f>
        <v>1.5297999999997955</v>
      </c>
      <c r="P19" s="26"/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/>
      <c r="W19" s="26"/>
      <c r="X19" s="27"/>
      <c r="Y19" s="27"/>
      <c r="Z19" s="26"/>
      <c r="AA19" s="29">
        <v>1529.8</v>
      </c>
      <c r="AB19" s="26">
        <v>0</v>
      </c>
      <c r="AC19" s="26">
        <v>1528.2702000000002</v>
      </c>
      <c r="AD19" s="26">
        <v>1.5297999999997955</v>
      </c>
      <c r="AE19" s="26"/>
      <c r="AF19" s="26"/>
      <c r="AG19" s="26"/>
      <c r="AH19" s="27"/>
      <c r="AI19" s="27"/>
      <c r="AJ19" s="26"/>
      <c r="AK19" s="29">
        <v>1529.8</v>
      </c>
      <c r="AL19" s="26">
        <v>0</v>
      </c>
      <c r="AM19" s="26">
        <v>1528.2702000000002</v>
      </c>
      <c r="AN19" s="26">
        <v>1.5297999999997955</v>
      </c>
      <c r="AO19" s="26"/>
      <c r="AP19" s="26"/>
      <c r="AQ19" s="26"/>
      <c r="AR19" s="27"/>
      <c r="AS19" s="27"/>
      <c r="AT19" s="26"/>
      <c r="AU19" s="29">
        <v>1529.8</v>
      </c>
      <c r="AV19" s="26">
        <v>0</v>
      </c>
      <c r="AW19" s="26">
        <v>1528.2702000000002</v>
      </c>
      <c r="AX19" s="26">
        <v>1.5297999999997955</v>
      </c>
      <c r="AY19" s="26"/>
      <c r="AZ19" s="59"/>
    </row>
    <row r="20" spans="1:52" ht="47.25" outlineLevel="1" x14ac:dyDescent="0.25">
      <c r="A20" s="1" t="s">
        <v>35</v>
      </c>
      <c r="B20" s="103"/>
      <c r="C20" s="2" t="s">
        <v>80</v>
      </c>
      <c r="D20" s="43" t="s">
        <v>81</v>
      </c>
      <c r="E20" s="25">
        <v>2023</v>
      </c>
      <c r="F20" s="28" t="s">
        <v>58</v>
      </c>
      <c r="G20" s="26">
        <f t="shared" si="1"/>
        <v>0</v>
      </c>
      <c r="H20" s="26">
        <v>0</v>
      </c>
      <c r="I20" s="27">
        <v>0</v>
      </c>
      <c r="J20" s="27">
        <v>0</v>
      </c>
      <c r="K20" s="26">
        <v>0</v>
      </c>
      <c r="L20" s="26">
        <v>695.64</v>
      </c>
      <c r="M20" s="26">
        <v>0</v>
      </c>
      <c r="N20" s="26">
        <v>628.57840999999996</v>
      </c>
      <c r="O20" s="26">
        <v>67.059489999999997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f t="shared" si="2"/>
        <v>0</v>
      </c>
      <c r="W20" s="26">
        <v>0</v>
      </c>
      <c r="X20" s="27">
        <v>0</v>
      </c>
      <c r="Y20" s="27">
        <v>0</v>
      </c>
      <c r="Z20" s="26">
        <v>0</v>
      </c>
      <c r="AA20" s="29">
        <v>695.64</v>
      </c>
      <c r="AB20" s="26">
        <v>0</v>
      </c>
      <c r="AC20" s="26">
        <v>628.57840999999996</v>
      </c>
      <c r="AD20" s="26">
        <v>67.059489999999997</v>
      </c>
      <c r="AE20" s="26">
        <v>0</v>
      </c>
      <c r="AF20" s="26">
        <f t="shared" si="3"/>
        <v>0</v>
      </c>
      <c r="AG20" s="26">
        <v>0</v>
      </c>
      <c r="AH20" s="27">
        <v>0</v>
      </c>
      <c r="AI20" s="27">
        <v>0</v>
      </c>
      <c r="AJ20" s="26">
        <v>0</v>
      </c>
      <c r="AK20" s="29">
        <v>695.64</v>
      </c>
      <c r="AL20" s="26">
        <v>0</v>
      </c>
      <c r="AM20" s="26">
        <v>628.57840999999996</v>
      </c>
      <c r="AN20" s="26">
        <v>67.059489999999997</v>
      </c>
      <c r="AO20" s="26">
        <v>0</v>
      </c>
      <c r="AP20" s="26">
        <f t="shared" si="4"/>
        <v>0</v>
      </c>
      <c r="AQ20" s="26">
        <v>0</v>
      </c>
      <c r="AR20" s="27">
        <v>0</v>
      </c>
      <c r="AS20" s="27">
        <v>0</v>
      </c>
      <c r="AT20" s="26">
        <v>0</v>
      </c>
      <c r="AU20" s="29">
        <v>695.64</v>
      </c>
      <c r="AV20" s="26">
        <v>0</v>
      </c>
      <c r="AW20" s="26">
        <v>628.57840999999996</v>
      </c>
      <c r="AX20" s="26">
        <v>67.059489999999997</v>
      </c>
      <c r="AY20" s="26">
        <v>0</v>
      </c>
      <c r="AZ20" s="59"/>
    </row>
    <row r="21" spans="1:52" ht="47.25" outlineLevel="1" x14ac:dyDescent="0.25">
      <c r="A21" s="1" t="s">
        <v>36</v>
      </c>
      <c r="B21" s="103"/>
      <c r="C21" s="2" t="s">
        <v>82</v>
      </c>
      <c r="D21" s="43" t="s">
        <v>83</v>
      </c>
      <c r="E21" s="25">
        <v>2023</v>
      </c>
      <c r="F21" s="28" t="s">
        <v>58</v>
      </c>
      <c r="G21" s="26">
        <f t="shared" si="1"/>
        <v>0</v>
      </c>
      <c r="H21" s="26">
        <v>0</v>
      </c>
      <c r="I21" s="27">
        <v>0</v>
      </c>
      <c r="J21" s="27">
        <v>0</v>
      </c>
      <c r="K21" s="26">
        <v>0</v>
      </c>
      <c r="L21" s="26">
        <v>837.56232</v>
      </c>
      <c r="M21" s="26">
        <v>0</v>
      </c>
      <c r="N21" s="26">
        <v>756.82131000000004</v>
      </c>
      <c r="O21" s="26">
        <v>80.741010000000003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f t="shared" si="2"/>
        <v>0</v>
      </c>
      <c r="W21" s="26">
        <v>0</v>
      </c>
      <c r="X21" s="27">
        <v>0</v>
      </c>
      <c r="Y21" s="27">
        <v>0</v>
      </c>
      <c r="Z21" s="26">
        <v>0</v>
      </c>
      <c r="AA21" s="26">
        <v>837.56232</v>
      </c>
      <c r="AB21" s="26">
        <v>0</v>
      </c>
      <c r="AC21" s="26">
        <v>756.82131000000004</v>
      </c>
      <c r="AD21" s="26">
        <v>80.741010000000003</v>
      </c>
      <c r="AE21" s="26">
        <v>0</v>
      </c>
      <c r="AF21" s="26">
        <f t="shared" si="3"/>
        <v>0</v>
      </c>
      <c r="AG21" s="26">
        <v>0</v>
      </c>
      <c r="AH21" s="27">
        <v>0</v>
      </c>
      <c r="AI21" s="27">
        <v>0</v>
      </c>
      <c r="AJ21" s="26">
        <v>0</v>
      </c>
      <c r="AK21" s="26">
        <v>837.56232</v>
      </c>
      <c r="AL21" s="26">
        <v>0</v>
      </c>
      <c r="AM21" s="26">
        <v>756.82131000000004</v>
      </c>
      <c r="AN21" s="26">
        <v>80.741010000000003</v>
      </c>
      <c r="AO21" s="26">
        <v>0</v>
      </c>
      <c r="AP21" s="26">
        <f t="shared" si="4"/>
        <v>0</v>
      </c>
      <c r="AQ21" s="26">
        <v>0</v>
      </c>
      <c r="AR21" s="27">
        <v>0</v>
      </c>
      <c r="AS21" s="27">
        <v>0</v>
      </c>
      <c r="AT21" s="26">
        <v>0</v>
      </c>
      <c r="AU21" s="29">
        <v>837.56232</v>
      </c>
      <c r="AV21" s="26">
        <v>0</v>
      </c>
      <c r="AW21" s="26">
        <v>756.82131000000004</v>
      </c>
      <c r="AX21" s="26">
        <v>80.741010000000003</v>
      </c>
      <c r="AY21" s="26">
        <v>0</v>
      </c>
      <c r="AZ21" s="59"/>
    </row>
    <row r="22" spans="1:52" ht="54" customHeight="1" outlineLevel="1" x14ac:dyDescent="0.25">
      <c r="A22" s="1" t="s">
        <v>79</v>
      </c>
      <c r="B22" s="104"/>
      <c r="C22" s="2" t="s">
        <v>87</v>
      </c>
      <c r="D22" s="43" t="s">
        <v>84</v>
      </c>
      <c r="E22" s="25">
        <v>2023</v>
      </c>
      <c r="F22" s="28" t="s">
        <v>58</v>
      </c>
      <c r="G22" s="26">
        <f t="shared" ref="G22" si="8">H22+I22+J22+K22</f>
        <v>0</v>
      </c>
      <c r="H22" s="26">
        <v>0</v>
      </c>
      <c r="I22" s="27">
        <v>0</v>
      </c>
      <c r="J22" s="27">
        <v>0</v>
      </c>
      <c r="K22" s="26">
        <v>0</v>
      </c>
      <c r="L22" s="26">
        <f>N22+O22</f>
        <v>764.45779999999991</v>
      </c>
      <c r="M22" s="26">
        <v>0</v>
      </c>
      <c r="N22" s="26">
        <v>690.76406999999995</v>
      </c>
      <c r="O22" s="26">
        <v>73.693730000000002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f t="shared" ref="V22" si="9">W22+X22+Y22+Z22</f>
        <v>0</v>
      </c>
      <c r="W22" s="26">
        <v>0</v>
      </c>
      <c r="X22" s="27">
        <v>0</v>
      </c>
      <c r="Y22" s="27">
        <v>0</v>
      </c>
      <c r="Z22" s="26">
        <v>0</v>
      </c>
      <c r="AA22" s="26">
        <v>764.45779999999991</v>
      </c>
      <c r="AB22" s="26">
        <v>0</v>
      </c>
      <c r="AC22" s="26">
        <v>690.76406999999995</v>
      </c>
      <c r="AD22" s="26">
        <v>73.693730000000002</v>
      </c>
      <c r="AE22" s="26">
        <v>0</v>
      </c>
      <c r="AF22" s="26">
        <f t="shared" ref="AF22" si="10">AG22+AH22+AI22+AJ22</f>
        <v>0</v>
      </c>
      <c r="AG22" s="26">
        <v>0</v>
      </c>
      <c r="AH22" s="27">
        <v>0</v>
      </c>
      <c r="AI22" s="27">
        <v>0</v>
      </c>
      <c r="AJ22" s="26">
        <v>0</v>
      </c>
      <c r="AK22" s="26">
        <v>764.45779999999991</v>
      </c>
      <c r="AL22" s="26">
        <v>0</v>
      </c>
      <c r="AM22" s="26">
        <v>690.76406999999995</v>
      </c>
      <c r="AN22" s="26">
        <v>73.693730000000002</v>
      </c>
      <c r="AO22" s="26">
        <v>0</v>
      </c>
      <c r="AP22" s="26">
        <f t="shared" ref="AP22" si="11">AQ22+AR22+AS22+AT22</f>
        <v>0</v>
      </c>
      <c r="AQ22" s="26">
        <v>0</v>
      </c>
      <c r="AR22" s="27">
        <v>0</v>
      </c>
      <c r="AS22" s="27">
        <v>0</v>
      </c>
      <c r="AT22" s="26">
        <v>0</v>
      </c>
      <c r="AU22" s="29">
        <v>764.45779999999991</v>
      </c>
      <c r="AV22" s="26">
        <v>0</v>
      </c>
      <c r="AW22" s="26">
        <v>690.76406999999995</v>
      </c>
      <c r="AX22" s="26">
        <v>73.693730000000002</v>
      </c>
      <c r="AY22" s="26">
        <v>0</v>
      </c>
      <c r="AZ22" s="42"/>
    </row>
    <row r="23" spans="1:52" ht="54" customHeight="1" outlineLevel="1" x14ac:dyDescent="0.25">
      <c r="A23" s="1" t="s">
        <v>103</v>
      </c>
      <c r="B23" s="47"/>
      <c r="C23" s="2" t="s">
        <v>85</v>
      </c>
      <c r="D23" s="43" t="s">
        <v>86</v>
      </c>
      <c r="E23" s="25">
        <v>2023</v>
      </c>
      <c r="F23" s="28" t="s">
        <v>58</v>
      </c>
      <c r="G23" s="26">
        <v>0</v>
      </c>
      <c r="H23" s="26">
        <v>0</v>
      </c>
      <c r="I23" s="27">
        <v>0</v>
      </c>
      <c r="J23" s="27">
        <v>0</v>
      </c>
      <c r="K23" s="26">
        <v>0</v>
      </c>
      <c r="L23" s="26">
        <f>N23+O23</f>
        <v>884.05559999999991</v>
      </c>
      <c r="M23" s="26">
        <v>0</v>
      </c>
      <c r="N23" s="26">
        <v>798.83263999999997</v>
      </c>
      <c r="O23" s="26">
        <v>85.22296</v>
      </c>
      <c r="P23" s="26"/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/>
      <c r="W23" s="26"/>
      <c r="X23" s="27"/>
      <c r="Y23" s="27"/>
      <c r="Z23" s="26"/>
      <c r="AA23" s="26">
        <v>884.05559999999991</v>
      </c>
      <c r="AB23" s="26">
        <v>0</v>
      </c>
      <c r="AC23" s="26">
        <v>798.83263999999997</v>
      </c>
      <c r="AD23" s="26">
        <v>85.22296</v>
      </c>
      <c r="AE23" s="26"/>
      <c r="AF23" s="26"/>
      <c r="AG23" s="26"/>
      <c r="AH23" s="27"/>
      <c r="AI23" s="27"/>
      <c r="AJ23" s="26"/>
      <c r="AK23" s="26">
        <v>884.05559999999991</v>
      </c>
      <c r="AL23" s="26">
        <v>0</v>
      </c>
      <c r="AM23" s="26">
        <v>798.83263999999997</v>
      </c>
      <c r="AN23" s="26">
        <v>85.22296</v>
      </c>
      <c r="AO23" s="26"/>
      <c r="AP23" s="26"/>
      <c r="AQ23" s="26"/>
      <c r="AR23" s="27"/>
      <c r="AS23" s="27"/>
      <c r="AT23" s="26"/>
      <c r="AU23" s="29">
        <v>884.05559999999991</v>
      </c>
      <c r="AV23" s="26">
        <v>0</v>
      </c>
      <c r="AW23" s="26">
        <v>798.83263999999997</v>
      </c>
      <c r="AX23" s="26">
        <v>85.22296</v>
      </c>
      <c r="AY23" s="26"/>
      <c r="AZ23" s="42"/>
    </row>
    <row r="24" spans="1:52" ht="54" customHeight="1" outlineLevel="1" x14ac:dyDescent="0.25">
      <c r="A24" s="1"/>
      <c r="B24" s="47"/>
      <c r="C24" s="2" t="s">
        <v>107</v>
      </c>
      <c r="D24" s="43" t="s">
        <v>108</v>
      </c>
      <c r="E24" s="25">
        <v>2023</v>
      </c>
      <c r="F24" s="28"/>
      <c r="G24" s="26"/>
      <c r="H24" s="26">
        <v>0</v>
      </c>
      <c r="I24" s="26">
        <v>0</v>
      </c>
      <c r="J24" s="26">
        <v>0</v>
      </c>
      <c r="K24" s="26">
        <v>0</v>
      </c>
      <c r="L24" s="26">
        <f t="shared" ref="L24:L27" si="12">N24+O24</f>
        <v>745</v>
      </c>
      <c r="M24" s="26">
        <v>0</v>
      </c>
      <c r="N24" s="26">
        <v>741.40648999999996</v>
      </c>
      <c r="O24" s="26">
        <v>3.5935100000000002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745</v>
      </c>
      <c r="AB24" s="26">
        <v>0</v>
      </c>
      <c r="AC24" s="26">
        <v>741.40648999999996</v>
      </c>
      <c r="AD24" s="26">
        <v>3.5935100000000002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745</v>
      </c>
      <c r="AL24" s="26">
        <v>0</v>
      </c>
      <c r="AM24" s="26">
        <v>741.40648999999996</v>
      </c>
      <c r="AN24" s="26">
        <v>3.5935100000000002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9">
        <v>745</v>
      </c>
      <c r="AV24" s="26">
        <v>0</v>
      </c>
      <c r="AW24" s="26">
        <v>741.40648999999996</v>
      </c>
      <c r="AX24" s="26">
        <v>3.5935100000000002</v>
      </c>
      <c r="AY24" s="26">
        <v>0</v>
      </c>
      <c r="AZ24" s="42"/>
    </row>
    <row r="25" spans="1:52" ht="54" customHeight="1" outlineLevel="1" x14ac:dyDescent="0.25">
      <c r="A25" s="1"/>
      <c r="B25" s="47"/>
      <c r="C25" s="2" t="s">
        <v>109</v>
      </c>
      <c r="D25" s="43" t="s">
        <v>110</v>
      </c>
      <c r="E25" s="25">
        <v>2023</v>
      </c>
      <c r="F25" s="28"/>
      <c r="G25" s="26"/>
      <c r="H25" s="26">
        <v>0</v>
      </c>
      <c r="I25" s="26">
        <v>0</v>
      </c>
      <c r="J25" s="26">
        <v>0</v>
      </c>
      <c r="K25" s="26">
        <v>0</v>
      </c>
      <c r="L25" s="26">
        <f t="shared" si="12"/>
        <v>566</v>
      </c>
      <c r="M25" s="26">
        <v>0</v>
      </c>
      <c r="N25" s="26">
        <v>563.39189999999996</v>
      </c>
      <c r="O25" s="26">
        <v>2.6080999999999999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566</v>
      </c>
      <c r="AB25" s="26">
        <v>0</v>
      </c>
      <c r="AC25" s="26">
        <v>563.39189999999996</v>
      </c>
      <c r="AD25" s="26">
        <v>2.6080999999999999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566</v>
      </c>
      <c r="AL25" s="26">
        <v>0</v>
      </c>
      <c r="AM25" s="26">
        <v>563.39189999999996</v>
      </c>
      <c r="AN25" s="26">
        <v>2.6080999999999999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9">
        <v>566</v>
      </c>
      <c r="AV25" s="26">
        <v>0</v>
      </c>
      <c r="AW25" s="26">
        <v>563.39189999999996</v>
      </c>
      <c r="AX25" s="26">
        <v>2.6080999999999999</v>
      </c>
      <c r="AY25" s="26">
        <v>0</v>
      </c>
      <c r="AZ25" s="42"/>
    </row>
    <row r="26" spans="1:52" ht="54" customHeight="1" outlineLevel="1" x14ac:dyDescent="0.25">
      <c r="A26" s="1"/>
      <c r="B26" s="47"/>
      <c r="C26" s="2" t="s">
        <v>112</v>
      </c>
      <c r="D26" s="43" t="s">
        <v>111</v>
      </c>
      <c r="E26" s="25">
        <v>2023</v>
      </c>
      <c r="F26" s="28"/>
      <c r="G26" s="26"/>
      <c r="H26" s="26">
        <v>0</v>
      </c>
      <c r="I26" s="26">
        <v>0</v>
      </c>
      <c r="J26" s="26">
        <v>0</v>
      </c>
      <c r="K26" s="26">
        <v>0</v>
      </c>
      <c r="L26" s="26">
        <f t="shared" si="12"/>
        <v>709.22084000000007</v>
      </c>
      <c r="M26" s="26">
        <v>0</v>
      </c>
      <c r="N26" s="26">
        <v>552.03124000000003</v>
      </c>
      <c r="O26" s="26">
        <v>157.18960000000001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709.22084000000007</v>
      </c>
      <c r="AB26" s="26">
        <v>0</v>
      </c>
      <c r="AC26" s="26">
        <v>552.03124000000003</v>
      </c>
      <c r="AD26" s="26">
        <v>157.18960000000001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709.22084000000007</v>
      </c>
      <c r="AL26" s="26">
        <v>0</v>
      </c>
      <c r="AM26" s="26">
        <v>552.03124000000003</v>
      </c>
      <c r="AN26" s="26">
        <v>157.18960000000001</v>
      </c>
      <c r="AO26" s="26">
        <v>0</v>
      </c>
      <c r="AP26" s="26">
        <v>0</v>
      </c>
      <c r="AQ26" s="26">
        <v>0</v>
      </c>
      <c r="AR26" s="26">
        <v>0</v>
      </c>
      <c r="AS26" s="26">
        <v>0</v>
      </c>
      <c r="AT26" s="26">
        <v>0</v>
      </c>
      <c r="AU26" s="29">
        <v>709.22084000000007</v>
      </c>
      <c r="AV26" s="26">
        <v>0</v>
      </c>
      <c r="AW26" s="26">
        <v>552.03124000000003</v>
      </c>
      <c r="AX26" s="26">
        <v>157.18960000000001</v>
      </c>
      <c r="AY26" s="26">
        <v>0</v>
      </c>
      <c r="AZ26" s="42"/>
    </row>
    <row r="27" spans="1:52" ht="54" customHeight="1" outlineLevel="1" x14ac:dyDescent="0.25">
      <c r="A27" s="1"/>
      <c r="B27" s="47"/>
      <c r="C27" s="2" t="s">
        <v>114</v>
      </c>
      <c r="D27" s="43" t="s">
        <v>113</v>
      </c>
      <c r="E27" s="25">
        <v>2023</v>
      </c>
      <c r="F27" s="28"/>
      <c r="G27" s="26"/>
      <c r="H27" s="26">
        <v>0</v>
      </c>
      <c r="I27" s="26">
        <v>0</v>
      </c>
      <c r="J27" s="26">
        <v>0</v>
      </c>
      <c r="K27" s="26">
        <v>0</v>
      </c>
      <c r="L27" s="26">
        <f t="shared" si="12"/>
        <v>711</v>
      </c>
      <c r="M27" s="26">
        <v>0</v>
      </c>
      <c r="N27" s="26">
        <v>708.07365000000004</v>
      </c>
      <c r="O27" s="26">
        <v>2.9263499999999998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711</v>
      </c>
      <c r="AB27" s="26">
        <v>0</v>
      </c>
      <c r="AC27" s="26">
        <v>708.07365000000004</v>
      </c>
      <c r="AD27" s="26">
        <v>2.9263499999999998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711</v>
      </c>
      <c r="AL27" s="26">
        <v>0</v>
      </c>
      <c r="AM27" s="26">
        <v>708.07365000000004</v>
      </c>
      <c r="AN27" s="26">
        <v>2.9263499999999998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9">
        <v>711</v>
      </c>
      <c r="AV27" s="26">
        <v>0</v>
      </c>
      <c r="AW27" s="26">
        <v>708.07365000000004</v>
      </c>
      <c r="AX27" s="26">
        <v>2.9263499999999998</v>
      </c>
      <c r="AY27" s="26">
        <v>0</v>
      </c>
      <c r="AZ27" s="42"/>
    </row>
    <row r="28" spans="1:52" outlineLevel="1" x14ac:dyDescent="0.25">
      <c r="A28" s="1"/>
      <c r="B28" s="9"/>
      <c r="C28" s="2"/>
      <c r="D28" s="43"/>
      <c r="E28" s="43"/>
      <c r="F28" s="43"/>
      <c r="G28" s="20">
        <f>SUM(G17:G27)</f>
        <v>0</v>
      </c>
      <c r="H28" s="20">
        <f t="shared" ref="H28:AY28" si="13">SUM(H17:H27)</f>
        <v>0</v>
      </c>
      <c r="I28" s="20">
        <f t="shared" si="13"/>
        <v>0</v>
      </c>
      <c r="J28" s="20">
        <f t="shared" si="13"/>
        <v>0</v>
      </c>
      <c r="K28" s="20">
        <f t="shared" si="13"/>
        <v>0</v>
      </c>
      <c r="L28" s="20">
        <f t="shared" si="13"/>
        <v>10534.823750000001</v>
      </c>
      <c r="M28" s="20">
        <f t="shared" si="13"/>
        <v>0</v>
      </c>
      <c r="N28" s="20">
        <f t="shared" si="13"/>
        <v>10057.165012810001</v>
      </c>
      <c r="O28" s="20">
        <f t="shared" si="13"/>
        <v>478.54338999999987</v>
      </c>
      <c r="P28" s="20">
        <f t="shared" si="13"/>
        <v>0</v>
      </c>
      <c r="Q28" s="20">
        <f t="shared" si="13"/>
        <v>0</v>
      </c>
      <c r="R28" s="20">
        <f t="shared" si="13"/>
        <v>0</v>
      </c>
      <c r="S28" s="20">
        <f t="shared" si="13"/>
        <v>0</v>
      </c>
      <c r="T28" s="20">
        <f t="shared" si="13"/>
        <v>0</v>
      </c>
      <c r="U28" s="20">
        <f t="shared" si="13"/>
        <v>0</v>
      </c>
      <c r="V28" s="20">
        <f t="shared" si="13"/>
        <v>0</v>
      </c>
      <c r="W28" s="20">
        <f t="shared" si="13"/>
        <v>0</v>
      </c>
      <c r="X28" s="20">
        <f t="shared" si="13"/>
        <v>0</v>
      </c>
      <c r="Y28" s="20">
        <f t="shared" si="13"/>
        <v>0</v>
      </c>
      <c r="Z28" s="20">
        <f t="shared" si="13"/>
        <v>0</v>
      </c>
      <c r="AA28" s="20">
        <f t="shared" si="13"/>
        <v>10534.823750000001</v>
      </c>
      <c r="AB28" s="20">
        <f t="shared" si="13"/>
        <v>0</v>
      </c>
      <c r="AC28" s="20">
        <f t="shared" si="13"/>
        <v>10057.165012810001</v>
      </c>
      <c r="AD28" s="20">
        <f t="shared" si="13"/>
        <v>478.54338999999987</v>
      </c>
      <c r="AE28" s="20">
        <f t="shared" si="13"/>
        <v>0</v>
      </c>
      <c r="AF28" s="20">
        <f t="shared" si="13"/>
        <v>0</v>
      </c>
      <c r="AG28" s="20">
        <f t="shared" si="13"/>
        <v>0</v>
      </c>
      <c r="AH28" s="20">
        <f t="shared" si="13"/>
        <v>0</v>
      </c>
      <c r="AI28" s="20">
        <f t="shared" si="13"/>
        <v>0</v>
      </c>
      <c r="AJ28" s="20">
        <f t="shared" si="13"/>
        <v>0</v>
      </c>
      <c r="AK28" s="20">
        <f t="shared" si="13"/>
        <v>10534.823750000001</v>
      </c>
      <c r="AL28" s="20">
        <f t="shared" si="13"/>
        <v>0</v>
      </c>
      <c r="AM28" s="20">
        <f t="shared" si="13"/>
        <v>10057.165012810001</v>
      </c>
      <c r="AN28" s="20">
        <f t="shared" si="13"/>
        <v>478.54338999999987</v>
      </c>
      <c r="AO28" s="20">
        <f t="shared" si="13"/>
        <v>0</v>
      </c>
      <c r="AP28" s="20">
        <f t="shared" si="13"/>
        <v>0</v>
      </c>
      <c r="AQ28" s="20">
        <f t="shared" si="13"/>
        <v>0</v>
      </c>
      <c r="AR28" s="20">
        <f t="shared" si="13"/>
        <v>0</v>
      </c>
      <c r="AS28" s="20">
        <f t="shared" si="13"/>
        <v>0</v>
      </c>
      <c r="AT28" s="20">
        <f t="shared" si="13"/>
        <v>0</v>
      </c>
      <c r="AU28" s="20">
        <f t="shared" si="13"/>
        <v>10534.823750000001</v>
      </c>
      <c r="AV28" s="20">
        <f t="shared" si="13"/>
        <v>0</v>
      </c>
      <c r="AW28" s="20">
        <f t="shared" si="13"/>
        <v>10057.165012810001</v>
      </c>
      <c r="AX28" s="20">
        <f t="shared" si="13"/>
        <v>478.54338999999987</v>
      </c>
      <c r="AY28" s="20">
        <f t="shared" si="13"/>
        <v>0</v>
      </c>
      <c r="AZ28" s="10"/>
    </row>
    <row r="29" spans="1:52" x14ac:dyDescent="0.25">
      <c r="A29" s="7" t="s">
        <v>37</v>
      </c>
      <c r="B29" s="81" t="s">
        <v>26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3"/>
    </row>
    <row r="30" spans="1:52" outlineLevel="1" x14ac:dyDescent="0.25">
      <c r="A30" s="8" t="s">
        <v>38</v>
      </c>
      <c r="B30" s="84" t="s">
        <v>27</v>
      </c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6"/>
    </row>
    <row r="31" spans="1:52" ht="63" customHeight="1" outlineLevel="1" x14ac:dyDescent="0.25">
      <c r="A31" s="1" t="s">
        <v>59</v>
      </c>
      <c r="B31" s="58"/>
      <c r="C31" s="11" t="s">
        <v>104</v>
      </c>
      <c r="D31" s="12" t="s">
        <v>105</v>
      </c>
      <c r="E31" s="30">
        <v>2023</v>
      </c>
      <c r="F31" s="12" t="s">
        <v>74</v>
      </c>
      <c r="G31" s="50">
        <v>0</v>
      </c>
      <c r="H31" s="18">
        <v>0</v>
      </c>
      <c r="I31" s="26">
        <v>0</v>
      </c>
      <c r="J31" s="18">
        <v>0</v>
      </c>
      <c r="K31" s="18">
        <v>0</v>
      </c>
      <c r="L31" s="50">
        <f>O31+N31</f>
        <v>10885</v>
      </c>
      <c r="M31" s="18">
        <v>0</v>
      </c>
      <c r="N31" s="26">
        <v>10776.15</v>
      </c>
      <c r="O31" s="18">
        <v>108.85</v>
      </c>
      <c r="P31" s="18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18">
        <v>0</v>
      </c>
      <c r="X31" s="26">
        <v>0</v>
      </c>
      <c r="Y31" s="18">
        <v>0</v>
      </c>
      <c r="Z31" s="18">
        <v>0</v>
      </c>
      <c r="AA31" s="50">
        <f>AD31+AC31</f>
        <v>10885</v>
      </c>
      <c r="AB31" s="18">
        <v>0</v>
      </c>
      <c r="AC31" s="26">
        <v>10776.15</v>
      </c>
      <c r="AD31" s="18">
        <v>108.85</v>
      </c>
      <c r="AE31" s="18">
        <v>0</v>
      </c>
      <c r="AF31" s="50">
        <v>0</v>
      </c>
      <c r="AG31" s="18">
        <v>0</v>
      </c>
      <c r="AH31" s="26">
        <v>0</v>
      </c>
      <c r="AI31" s="18">
        <v>0</v>
      </c>
      <c r="AJ31" s="18">
        <v>0</v>
      </c>
      <c r="AK31" s="18">
        <v>0</v>
      </c>
      <c r="AL31" s="18">
        <v>0</v>
      </c>
      <c r="AM31" s="26">
        <v>0</v>
      </c>
      <c r="AN31" s="18">
        <v>0</v>
      </c>
      <c r="AO31" s="18">
        <v>0</v>
      </c>
      <c r="AP31" s="50">
        <v>0</v>
      </c>
      <c r="AQ31" s="18">
        <v>0</v>
      </c>
      <c r="AR31" s="26">
        <v>0</v>
      </c>
      <c r="AS31" s="18">
        <v>0</v>
      </c>
      <c r="AT31" s="18">
        <v>0</v>
      </c>
      <c r="AU31" s="50">
        <v>0</v>
      </c>
      <c r="AV31" s="18">
        <v>0</v>
      </c>
      <c r="AW31" s="26">
        <v>0</v>
      </c>
      <c r="AX31" s="18">
        <v>0</v>
      </c>
      <c r="AY31" s="18">
        <v>0</v>
      </c>
      <c r="AZ31" s="42"/>
    </row>
    <row r="32" spans="1:52" ht="63" customHeight="1" outlineLevel="1" x14ac:dyDescent="0.25">
      <c r="A32" s="1"/>
      <c r="B32" s="59"/>
      <c r="C32" s="11" t="s">
        <v>104</v>
      </c>
      <c r="D32" s="12" t="s">
        <v>121</v>
      </c>
      <c r="E32" s="30">
        <v>2023</v>
      </c>
      <c r="F32" s="12"/>
      <c r="G32" s="50"/>
      <c r="H32" s="18"/>
      <c r="I32" s="50"/>
      <c r="J32" s="18"/>
      <c r="K32" s="18"/>
      <c r="L32" s="50">
        <v>43448.07963</v>
      </c>
      <c r="M32" s="18"/>
      <c r="N32" s="50">
        <v>43013.599199999997</v>
      </c>
      <c r="O32" s="18">
        <v>434.48043000000001</v>
      </c>
      <c r="P32" s="18"/>
      <c r="Q32" s="50"/>
      <c r="R32" s="50"/>
      <c r="S32" s="50"/>
      <c r="T32" s="50"/>
      <c r="U32" s="50"/>
      <c r="V32" s="50"/>
      <c r="W32" s="18"/>
      <c r="X32" s="50"/>
      <c r="Y32" s="18"/>
      <c r="Z32" s="18"/>
      <c r="AA32" s="50">
        <v>43448.07963</v>
      </c>
      <c r="AB32" s="18"/>
      <c r="AC32" s="50">
        <v>43013.599199999997</v>
      </c>
      <c r="AD32" s="18">
        <v>434.48043000000001</v>
      </c>
      <c r="AE32" s="18"/>
      <c r="AF32" s="50"/>
      <c r="AG32" s="18"/>
      <c r="AH32" s="50"/>
      <c r="AI32" s="18"/>
      <c r="AJ32" s="18"/>
      <c r="AK32" s="50">
        <v>43448.07963</v>
      </c>
      <c r="AL32" s="18"/>
      <c r="AM32" s="50">
        <v>43013.599199999997</v>
      </c>
      <c r="AN32" s="18">
        <v>434.48043000000001</v>
      </c>
      <c r="AO32" s="18"/>
      <c r="AP32" s="50"/>
      <c r="AQ32" s="18"/>
      <c r="AR32" s="50"/>
      <c r="AS32" s="18"/>
      <c r="AT32" s="18"/>
      <c r="AU32" s="50">
        <v>43448.07963</v>
      </c>
      <c r="AV32" s="18"/>
      <c r="AW32" s="50">
        <v>43013.599199999997</v>
      </c>
      <c r="AX32" s="18">
        <v>434.48043000000001</v>
      </c>
      <c r="AY32" s="18"/>
      <c r="AZ32" s="42"/>
    </row>
    <row r="33" spans="1:52" ht="63" customHeight="1" outlineLevel="1" x14ac:dyDescent="0.25">
      <c r="A33" s="1"/>
      <c r="B33" s="59"/>
      <c r="C33" s="11" t="s">
        <v>120</v>
      </c>
      <c r="D33" s="12"/>
      <c r="E33" s="30"/>
      <c r="F33" s="12"/>
      <c r="G33" s="50"/>
      <c r="H33" s="18"/>
      <c r="I33" s="50"/>
      <c r="J33" s="18"/>
      <c r="K33" s="18"/>
      <c r="L33" s="50">
        <f>N33+O33</f>
        <v>36120</v>
      </c>
      <c r="M33" s="18"/>
      <c r="N33" s="50">
        <v>35758.800000000003</v>
      </c>
      <c r="O33" s="18">
        <v>361.2</v>
      </c>
      <c r="P33" s="18"/>
      <c r="Q33" s="50"/>
      <c r="R33" s="50"/>
      <c r="S33" s="50"/>
      <c r="T33" s="50"/>
      <c r="U33" s="50"/>
      <c r="V33" s="50"/>
      <c r="W33" s="18"/>
      <c r="X33" s="50"/>
      <c r="Y33" s="18"/>
      <c r="Z33" s="18"/>
      <c r="AA33" s="50">
        <f>AC33+AD33</f>
        <v>36120</v>
      </c>
      <c r="AB33" s="18"/>
      <c r="AC33" s="50">
        <v>35758.800000000003</v>
      </c>
      <c r="AD33" s="18">
        <v>361.2</v>
      </c>
      <c r="AE33" s="18"/>
      <c r="AF33" s="50"/>
      <c r="AG33" s="18"/>
      <c r="AH33" s="50"/>
      <c r="AI33" s="18"/>
      <c r="AJ33" s="18"/>
      <c r="AK33" s="18">
        <v>36120</v>
      </c>
      <c r="AL33" s="18"/>
      <c r="AM33" s="50">
        <v>35758.800000000003</v>
      </c>
      <c r="AN33" s="18">
        <v>361.2</v>
      </c>
      <c r="AO33" s="18"/>
      <c r="AP33" s="50"/>
      <c r="AQ33" s="18"/>
      <c r="AR33" s="50"/>
      <c r="AS33" s="18"/>
      <c r="AT33" s="18"/>
      <c r="AU33" s="50">
        <v>36120</v>
      </c>
      <c r="AV33" s="18"/>
      <c r="AW33" s="50">
        <v>35758.800000000003</v>
      </c>
      <c r="AX33" s="18">
        <v>361.2</v>
      </c>
      <c r="AY33" s="18"/>
      <c r="AZ33" s="42"/>
    </row>
    <row r="34" spans="1:52" ht="47.25" outlineLevel="1" x14ac:dyDescent="0.25">
      <c r="A34" s="1" t="s">
        <v>64</v>
      </c>
      <c r="B34" s="59"/>
      <c r="C34" s="11" t="s">
        <v>71</v>
      </c>
      <c r="D34" s="12" t="s">
        <v>72</v>
      </c>
      <c r="E34" s="30" t="s">
        <v>106</v>
      </c>
      <c r="F34" s="12" t="s">
        <v>73</v>
      </c>
      <c r="G34" s="50">
        <f t="shared" ref="G34:G35" si="14">SUM(H34:K34)</f>
        <v>49999.4</v>
      </c>
      <c r="H34" s="18">
        <v>0</v>
      </c>
      <c r="I34" s="50">
        <v>49949.4</v>
      </c>
      <c r="J34" s="18">
        <v>50</v>
      </c>
      <c r="K34" s="18">
        <v>0</v>
      </c>
      <c r="L34" s="50">
        <v>164854.75263999999</v>
      </c>
      <c r="M34" s="18"/>
      <c r="N34" s="50">
        <f>L34/100*99.9</f>
        <v>164689.89788736001</v>
      </c>
      <c r="O34" s="18">
        <f>L34-N34</f>
        <v>164.85475263997796</v>
      </c>
      <c r="P34" s="18"/>
      <c r="Q34" s="50">
        <v>120262.6208</v>
      </c>
      <c r="R34" s="50">
        <v>0</v>
      </c>
      <c r="S34" s="50">
        <f>Q34/100*99.9</f>
        <v>120142.35817920002</v>
      </c>
      <c r="T34" s="50">
        <f>Q34-S34</f>
        <v>120.2626207999856</v>
      </c>
      <c r="U34" s="50">
        <v>0</v>
      </c>
      <c r="V34" s="50">
        <f t="shared" ref="V34:V35" si="15">SUM(W34:Z34)</f>
        <v>49999.4</v>
      </c>
      <c r="W34" s="18">
        <v>0</v>
      </c>
      <c r="X34" s="50">
        <v>49949.4</v>
      </c>
      <c r="Y34" s="18">
        <v>50</v>
      </c>
      <c r="Z34" s="18">
        <v>0</v>
      </c>
      <c r="AA34" s="50">
        <v>164854.75263999999</v>
      </c>
      <c r="AB34" s="18"/>
      <c r="AC34" s="50">
        <v>164689.89788736001</v>
      </c>
      <c r="AD34" s="18">
        <v>164.85475263997796</v>
      </c>
      <c r="AE34" s="18"/>
      <c r="AF34" s="18">
        <f t="shared" ref="AF34:AF35" si="16">SUM(AG34:AJ34)</f>
        <v>0</v>
      </c>
      <c r="AG34" s="18">
        <v>0</v>
      </c>
      <c r="AH34" s="50">
        <v>0</v>
      </c>
      <c r="AI34" s="18">
        <v>0</v>
      </c>
      <c r="AJ34" s="18">
        <v>0</v>
      </c>
      <c r="AK34" s="18">
        <f t="shared" ref="AK34:AK35" si="17">SUM(AL34:AO34)</f>
        <v>0</v>
      </c>
      <c r="AL34" s="18"/>
      <c r="AM34" s="50"/>
      <c r="AN34" s="18"/>
      <c r="AO34" s="18"/>
      <c r="AP34" s="50">
        <f t="shared" ref="AP34:AP35" si="18">SUM(AQ34:AT34)</f>
        <v>49999.4</v>
      </c>
      <c r="AQ34" s="18">
        <v>0</v>
      </c>
      <c r="AR34" s="50">
        <v>49949.4</v>
      </c>
      <c r="AS34" s="18">
        <v>50</v>
      </c>
      <c r="AT34" s="18">
        <v>0</v>
      </c>
      <c r="AU34" s="50">
        <v>164699.79999999999</v>
      </c>
      <c r="AV34" s="18"/>
      <c r="AW34" s="50">
        <v>164689.89788736001</v>
      </c>
      <c r="AX34" s="18">
        <v>164.85475263997796</v>
      </c>
      <c r="AY34" s="18"/>
      <c r="AZ34" s="42"/>
    </row>
    <row r="35" spans="1:52" ht="63" outlineLevel="1" x14ac:dyDescent="0.25">
      <c r="A35" s="1" t="s">
        <v>65</v>
      </c>
      <c r="B35" s="59"/>
      <c r="C35" s="11" t="s">
        <v>67</v>
      </c>
      <c r="D35" s="12" t="s">
        <v>66</v>
      </c>
      <c r="E35" s="30" t="s">
        <v>69</v>
      </c>
      <c r="F35" s="12" t="s">
        <v>70</v>
      </c>
      <c r="G35" s="50">
        <f t="shared" si="14"/>
        <v>35568</v>
      </c>
      <c r="H35" s="18">
        <v>0</v>
      </c>
      <c r="I35" s="50">
        <v>35532.5</v>
      </c>
      <c r="J35" s="18">
        <v>35.5</v>
      </c>
      <c r="K35" s="18">
        <v>0</v>
      </c>
      <c r="L35" s="50">
        <v>0</v>
      </c>
      <c r="M35" s="18"/>
      <c r="N35" s="50">
        <f>L35/100*99.5</f>
        <v>0</v>
      </c>
      <c r="O35" s="18">
        <f>L35-N35</f>
        <v>0</v>
      </c>
      <c r="P35" s="18"/>
      <c r="Q35" s="50">
        <v>106704</v>
      </c>
      <c r="R35" s="50"/>
      <c r="S35" s="50">
        <v>106170.48</v>
      </c>
      <c r="T35" s="50">
        <v>533.52000000000407</v>
      </c>
      <c r="U35" s="50">
        <v>0</v>
      </c>
      <c r="V35" s="50">
        <f t="shared" si="15"/>
        <v>35568</v>
      </c>
      <c r="W35" s="18">
        <v>0</v>
      </c>
      <c r="X35" s="50">
        <v>35532.5</v>
      </c>
      <c r="Y35" s="18">
        <v>35.5</v>
      </c>
      <c r="Z35" s="18">
        <v>0</v>
      </c>
      <c r="AA35" s="50">
        <f t="shared" ref="AA35" si="19">SUM(AB35:AE35)</f>
        <v>0</v>
      </c>
      <c r="AB35" s="18"/>
      <c r="AC35" s="50"/>
      <c r="AD35" s="18"/>
      <c r="AE35" s="18"/>
      <c r="AF35" s="18">
        <f t="shared" si="16"/>
        <v>0</v>
      </c>
      <c r="AG35" s="18">
        <v>0</v>
      </c>
      <c r="AH35" s="50">
        <v>0</v>
      </c>
      <c r="AI35" s="18">
        <v>0</v>
      </c>
      <c r="AJ35" s="18">
        <v>0</v>
      </c>
      <c r="AK35" s="18">
        <f t="shared" si="17"/>
        <v>0</v>
      </c>
      <c r="AL35" s="18"/>
      <c r="AM35" s="50"/>
      <c r="AN35" s="18"/>
      <c r="AO35" s="18"/>
      <c r="AP35" s="50">
        <f t="shared" si="18"/>
        <v>35568</v>
      </c>
      <c r="AQ35" s="18">
        <v>0</v>
      </c>
      <c r="AR35" s="50">
        <v>35532.5</v>
      </c>
      <c r="AS35" s="18">
        <v>35.5</v>
      </c>
      <c r="AT35" s="18">
        <v>0</v>
      </c>
      <c r="AU35" s="50">
        <f t="shared" ref="AU35" si="20">SUM(AV35:AY35)</f>
        <v>0</v>
      </c>
      <c r="AV35" s="18"/>
      <c r="AW35" s="50"/>
      <c r="AX35" s="18"/>
      <c r="AY35" s="18"/>
      <c r="AZ35" s="42"/>
    </row>
    <row r="36" spans="1:52" ht="63" outlineLevel="1" x14ac:dyDescent="0.25">
      <c r="A36" s="1"/>
      <c r="B36" s="59"/>
      <c r="C36" s="11" t="s">
        <v>67</v>
      </c>
      <c r="D36" s="12" t="s">
        <v>68</v>
      </c>
      <c r="E36" s="30" t="s">
        <v>69</v>
      </c>
      <c r="F36" s="12" t="s">
        <v>70</v>
      </c>
      <c r="G36" s="50">
        <f t="shared" ref="G36" si="21">SUM(H36:K36)</f>
        <v>35568</v>
      </c>
      <c r="H36" s="18">
        <v>0</v>
      </c>
      <c r="I36" s="50">
        <v>35532.5</v>
      </c>
      <c r="J36" s="18">
        <v>35.5</v>
      </c>
      <c r="K36" s="18">
        <v>0</v>
      </c>
      <c r="L36" s="50">
        <v>0</v>
      </c>
      <c r="M36" s="18"/>
      <c r="N36" s="50">
        <f>L36/100*99.5</f>
        <v>0</v>
      </c>
      <c r="O36" s="18">
        <f>L36-N36</f>
        <v>0</v>
      </c>
      <c r="P36" s="18"/>
      <c r="Q36" s="50">
        <v>106704</v>
      </c>
      <c r="R36" s="18"/>
      <c r="S36" s="50">
        <f>Q36/100*99.5</f>
        <v>106170.48</v>
      </c>
      <c r="T36" s="18">
        <f>Q36-S36</f>
        <v>533.52000000000407</v>
      </c>
      <c r="U36" s="50">
        <v>0</v>
      </c>
      <c r="V36" s="50">
        <f t="shared" ref="V36" si="22">SUM(W36:Z36)</f>
        <v>35568</v>
      </c>
      <c r="W36" s="18">
        <v>0</v>
      </c>
      <c r="X36" s="50">
        <v>35532.5</v>
      </c>
      <c r="Y36" s="18">
        <v>35.5</v>
      </c>
      <c r="Z36" s="18">
        <v>0</v>
      </c>
      <c r="AA36" s="50">
        <f t="shared" ref="AA36" si="23">SUM(AB36:AE36)</f>
        <v>0</v>
      </c>
      <c r="AB36" s="18"/>
      <c r="AC36" s="50"/>
      <c r="AD36" s="18"/>
      <c r="AE36" s="18"/>
      <c r="AF36" s="18">
        <f t="shared" ref="AF36" si="24">SUM(AG36:AJ36)</f>
        <v>0</v>
      </c>
      <c r="AG36" s="18">
        <v>0</v>
      </c>
      <c r="AH36" s="50">
        <v>0</v>
      </c>
      <c r="AI36" s="18">
        <v>0</v>
      </c>
      <c r="AJ36" s="18">
        <v>0</v>
      </c>
      <c r="AK36" s="18">
        <f t="shared" ref="AK36" si="25">SUM(AL36:AO36)</f>
        <v>0</v>
      </c>
      <c r="AL36" s="18"/>
      <c r="AM36" s="50"/>
      <c r="AN36" s="18"/>
      <c r="AO36" s="18"/>
      <c r="AP36" s="50">
        <f t="shared" ref="AP36" si="26">SUM(AQ36:AT36)</f>
        <v>35568</v>
      </c>
      <c r="AQ36" s="18">
        <v>0</v>
      </c>
      <c r="AR36" s="50">
        <v>35532.5</v>
      </c>
      <c r="AS36" s="18">
        <v>35.5</v>
      </c>
      <c r="AT36" s="18">
        <v>0</v>
      </c>
      <c r="AU36" s="50">
        <f t="shared" ref="AU36" si="27">SUM(AV36:AY36)</f>
        <v>0</v>
      </c>
      <c r="AV36" s="18"/>
      <c r="AW36" s="50"/>
      <c r="AX36" s="18"/>
      <c r="AY36" s="18"/>
      <c r="AZ36" s="42"/>
    </row>
    <row r="37" spans="1:52" ht="47.25" outlineLevel="1" x14ac:dyDescent="0.25">
      <c r="A37" s="1"/>
      <c r="B37" s="60"/>
      <c r="C37" s="11" t="s">
        <v>99</v>
      </c>
      <c r="D37" s="40" t="s">
        <v>101</v>
      </c>
      <c r="E37" s="30" t="s">
        <v>100</v>
      </c>
      <c r="F37" s="12" t="s">
        <v>74</v>
      </c>
      <c r="G37" s="50"/>
      <c r="H37" s="18"/>
      <c r="I37" s="50"/>
      <c r="J37" s="18"/>
      <c r="K37" s="18"/>
      <c r="L37" s="50">
        <v>50124.5</v>
      </c>
      <c r="M37" s="18"/>
      <c r="N37" s="50">
        <f>L37/100*99.9</f>
        <v>50074.375500000002</v>
      </c>
      <c r="O37" s="18">
        <f>L37-N37</f>
        <v>50.124499999998079</v>
      </c>
      <c r="P37" s="18"/>
      <c r="Q37" s="50">
        <v>97216.8</v>
      </c>
      <c r="R37" s="50">
        <v>0</v>
      </c>
      <c r="S37" s="50">
        <f>Q37/100*99.9</f>
        <v>97119.583200000008</v>
      </c>
      <c r="T37" s="50">
        <f>Q37-S37</f>
        <v>97.216799999994691</v>
      </c>
      <c r="U37" s="50">
        <v>0</v>
      </c>
      <c r="V37" s="50"/>
      <c r="W37" s="18"/>
      <c r="X37" s="50"/>
      <c r="Y37" s="18"/>
      <c r="Z37" s="18"/>
      <c r="AA37" s="50">
        <v>2538</v>
      </c>
      <c r="AB37" s="18"/>
      <c r="AC37" s="50">
        <f>AA37/100*99.9</f>
        <v>2535.462</v>
      </c>
      <c r="AD37" s="18">
        <f>AA37-AC37</f>
        <v>2.5380000000000109</v>
      </c>
      <c r="AE37" s="18"/>
      <c r="AF37" s="18"/>
      <c r="AG37" s="18"/>
      <c r="AH37" s="50"/>
      <c r="AI37" s="18"/>
      <c r="AJ37" s="18"/>
      <c r="AK37" s="18"/>
      <c r="AL37" s="18"/>
      <c r="AM37" s="50"/>
      <c r="AN37" s="18"/>
      <c r="AO37" s="18"/>
      <c r="AP37" s="50"/>
      <c r="AQ37" s="18"/>
      <c r="AR37" s="50"/>
      <c r="AS37" s="18"/>
      <c r="AT37" s="18"/>
      <c r="AU37" s="50">
        <v>2538</v>
      </c>
      <c r="AV37" s="18"/>
      <c r="AW37" s="50">
        <f>AU37/100*99.9</f>
        <v>2535.462</v>
      </c>
      <c r="AX37" s="18">
        <f>AU37-AW37</f>
        <v>2.5380000000000109</v>
      </c>
      <c r="AY37" s="18"/>
      <c r="AZ37" s="42"/>
    </row>
    <row r="38" spans="1:52" outlineLevel="1" x14ac:dyDescent="0.25">
      <c r="A38" s="1"/>
      <c r="B38" s="44"/>
      <c r="C38" s="11"/>
      <c r="D38" s="12"/>
      <c r="E38" s="12"/>
      <c r="F38" s="12"/>
      <c r="G38" s="19">
        <f>SUM(G31:G37)</f>
        <v>121135.4</v>
      </c>
      <c r="H38" s="19">
        <f t="shared" ref="H38:AY38" si="28">SUM(H31:H37)</f>
        <v>0</v>
      </c>
      <c r="I38" s="19">
        <f t="shared" si="28"/>
        <v>121014.39999999999</v>
      </c>
      <c r="J38" s="19">
        <f t="shared" si="28"/>
        <v>121</v>
      </c>
      <c r="K38" s="19">
        <f t="shared" si="28"/>
        <v>0</v>
      </c>
      <c r="L38" s="19">
        <f t="shared" si="28"/>
        <v>305432.33227000001</v>
      </c>
      <c r="M38" s="19">
        <f t="shared" si="28"/>
        <v>0</v>
      </c>
      <c r="N38" s="19">
        <f t="shared" si="28"/>
        <v>304312.82258736005</v>
      </c>
      <c r="O38" s="19">
        <f t="shared" si="28"/>
        <v>1119.5096826399761</v>
      </c>
      <c r="P38" s="19">
        <f t="shared" si="28"/>
        <v>0</v>
      </c>
      <c r="Q38" s="19">
        <f t="shared" si="28"/>
        <v>430887.42080000002</v>
      </c>
      <c r="R38" s="19">
        <f t="shared" si="28"/>
        <v>0</v>
      </c>
      <c r="S38" s="19">
        <f t="shared" si="28"/>
        <v>429602.90137919999</v>
      </c>
      <c r="T38" s="19">
        <f t="shared" si="28"/>
        <v>1284.5194207999884</v>
      </c>
      <c r="U38" s="19">
        <f t="shared" si="28"/>
        <v>0</v>
      </c>
      <c r="V38" s="19">
        <f t="shared" si="28"/>
        <v>121135.4</v>
      </c>
      <c r="W38" s="19">
        <f t="shared" si="28"/>
        <v>0</v>
      </c>
      <c r="X38" s="19">
        <f t="shared" si="28"/>
        <v>121014.39999999999</v>
      </c>
      <c r="Y38" s="19">
        <f t="shared" si="28"/>
        <v>121</v>
      </c>
      <c r="Z38" s="19">
        <f t="shared" si="28"/>
        <v>0</v>
      </c>
      <c r="AA38" s="19">
        <f t="shared" si="28"/>
        <v>257845.83226999998</v>
      </c>
      <c r="AB38" s="19">
        <f t="shared" si="28"/>
        <v>0</v>
      </c>
      <c r="AC38" s="19">
        <f t="shared" si="28"/>
        <v>256773.90908736002</v>
      </c>
      <c r="AD38" s="19">
        <f t="shared" si="28"/>
        <v>1071.923182639978</v>
      </c>
      <c r="AE38" s="19">
        <f t="shared" si="28"/>
        <v>0</v>
      </c>
      <c r="AF38" s="19">
        <f t="shared" si="28"/>
        <v>0</v>
      </c>
      <c r="AG38" s="19">
        <f t="shared" si="28"/>
        <v>0</v>
      </c>
      <c r="AH38" s="19">
        <f t="shared" si="28"/>
        <v>0</v>
      </c>
      <c r="AI38" s="19">
        <f t="shared" si="28"/>
        <v>0</v>
      </c>
      <c r="AJ38" s="19">
        <f t="shared" si="28"/>
        <v>0</v>
      </c>
      <c r="AK38" s="19">
        <f t="shared" si="28"/>
        <v>79568.079629999993</v>
      </c>
      <c r="AL38" s="19">
        <f t="shared" si="28"/>
        <v>0</v>
      </c>
      <c r="AM38" s="19">
        <f t="shared" si="28"/>
        <v>78772.3992</v>
      </c>
      <c r="AN38" s="19">
        <f t="shared" si="28"/>
        <v>795.68043</v>
      </c>
      <c r="AO38" s="19">
        <f t="shared" si="28"/>
        <v>0</v>
      </c>
      <c r="AP38" s="19">
        <f t="shared" si="28"/>
        <v>121135.4</v>
      </c>
      <c r="AQ38" s="19">
        <f t="shared" si="28"/>
        <v>0</v>
      </c>
      <c r="AR38" s="19">
        <f t="shared" si="28"/>
        <v>121014.39999999999</v>
      </c>
      <c r="AS38" s="19">
        <f t="shared" si="28"/>
        <v>121</v>
      </c>
      <c r="AT38" s="19">
        <f t="shared" si="28"/>
        <v>0</v>
      </c>
      <c r="AU38" s="19">
        <f t="shared" si="28"/>
        <v>246805.87962999998</v>
      </c>
      <c r="AV38" s="19">
        <f t="shared" si="28"/>
        <v>0</v>
      </c>
      <c r="AW38" s="19">
        <f t="shared" si="28"/>
        <v>245997.75908736</v>
      </c>
      <c r="AX38" s="19">
        <f t="shared" si="28"/>
        <v>963.07318263997797</v>
      </c>
      <c r="AY38" s="19">
        <f t="shared" si="28"/>
        <v>0</v>
      </c>
      <c r="AZ38" s="13"/>
    </row>
    <row r="39" spans="1:52" x14ac:dyDescent="0.25">
      <c r="A39" s="7" t="s">
        <v>39</v>
      </c>
      <c r="B39" s="90" t="s">
        <v>40</v>
      </c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</row>
    <row r="40" spans="1:52" outlineLevel="1" x14ac:dyDescent="0.25">
      <c r="A40" s="4" t="s">
        <v>42</v>
      </c>
      <c r="B40" s="91" t="s">
        <v>41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3"/>
    </row>
    <row r="41" spans="1:52" ht="94.5" outlineLevel="1" x14ac:dyDescent="0.25">
      <c r="A41" s="1" t="s">
        <v>44</v>
      </c>
      <c r="B41" s="100" t="s">
        <v>43</v>
      </c>
      <c r="C41" s="31" t="s">
        <v>97</v>
      </c>
      <c r="D41" s="28"/>
      <c r="E41" s="28">
        <v>2023</v>
      </c>
      <c r="F41" s="43" t="s">
        <v>75</v>
      </c>
      <c r="G41" s="26">
        <v>0</v>
      </c>
      <c r="H41" s="29">
        <v>0</v>
      </c>
      <c r="I41" s="26">
        <f>G41/100*99.5</f>
        <v>0</v>
      </c>
      <c r="J41" s="29">
        <f>G41-I41</f>
        <v>0</v>
      </c>
      <c r="K41" s="29">
        <v>0</v>
      </c>
      <c r="L41" s="26">
        <v>1112</v>
      </c>
      <c r="M41" s="26">
        <v>0</v>
      </c>
      <c r="N41" s="26">
        <v>1106.44</v>
      </c>
      <c r="O41" s="26">
        <f>L41-N41</f>
        <v>5.5599999999999454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9">
        <v>0</v>
      </c>
      <c r="X41" s="26">
        <v>0</v>
      </c>
      <c r="Y41" s="29">
        <v>0</v>
      </c>
      <c r="Z41" s="29">
        <v>0</v>
      </c>
      <c r="AA41" s="26">
        <v>1112</v>
      </c>
      <c r="AB41" s="26">
        <v>0</v>
      </c>
      <c r="AC41" s="26">
        <v>1106.44</v>
      </c>
      <c r="AD41" s="26">
        <v>5.5599999999999454</v>
      </c>
      <c r="AE41" s="26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1112</v>
      </c>
      <c r="AL41" s="18">
        <v>0</v>
      </c>
      <c r="AM41" s="26">
        <v>1106.44</v>
      </c>
      <c r="AN41" s="26">
        <v>5.5599999999999454</v>
      </c>
      <c r="AO41" s="18">
        <v>0</v>
      </c>
      <c r="AP41" s="26">
        <v>0</v>
      </c>
      <c r="AQ41" s="29">
        <v>0</v>
      </c>
      <c r="AR41" s="26">
        <v>0</v>
      </c>
      <c r="AS41" s="29">
        <v>0</v>
      </c>
      <c r="AT41" s="29">
        <v>0</v>
      </c>
      <c r="AU41" s="18">
        <v>1112</v>
      </c>
      <c r="AV41" s="18">
        <v>0</v>
      </c>
      <c r="AW41" s="26">
        <v>1106.44</v>
      </c>
      <c r="AX41" s="26">
        <v>5.5599999999999454</v>
      </c>
      <c r="AY41" s="18">
        <v>0</v>
      </c>
      <c r="AZ41" s="41" t="s">
        <v>56</v>
      </c>
    </row>
    <row r="42" spans="1:52" ht="94.5" outlineLevel="1" x14ac:dyDescent="0.25">
      <c r="A42" s="1"/>
      <c r="B42" s="101"/>
      <c r="C42" s="31" t="s">
        <v>98</v>
      </c>
      <c r="D42" s="28"/>
      <c r="E42" s="28">
        <v>2023</v>
      </c>
      <c r="F42" s="43" t="s">
        <v>115</v>
      </c>
      <c r="G42" s="26">
        <f t="shared" ref="G42" si="29">SUM(H42:K42)</f>
        <v>0</v>
      </c>
      <c r="H42" s="29">
        <v>0</v>
      </c>
      <c r="I42" s="26">
        <v>0</v>
      </c>
      <c r="J42" s="29">
        <v>0</v>
      </c>
      <c r="K42" s="29">
        <v>0</v>
      </c>
      <c r="L42" s="26">
        <f t="shared" ref="L42" si="30">SUM(M42:P42)</f>
        <v>2512.5</v>
      </c>
      <c r="M42" s="26">
        <v>0</v>
      </c>
      <c r="N42" s="26">
        <v>2500</v>
      </c>
      <c r="O42" s="26">
        <v>12.5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f t="shared" ref="V42" si="31">SUM(W42:Z42)</f>
        <v>0</v>
      </c>
      <c r="W42" s="29">
        <v>0</v>
      </c>
      <c r="X42" s="26">
        <v>0</v>
      </c>
      <c r="Y42" s="29">
        <v>0</v>
      </c>
      <c r="Z42" s="29">
        <v>0</v>
      </c>
      <c r="AA42" s="26">
        <v>2512.5</v>
      </c>
      <c r="AB42" s="26">
        <v>0</v>
      </c>
      <c r="AC42" s="26">
        <v>2500</v>
      </c>
      <c r="AD42" s="26">
        <v>12.5</v>
      </c>
      <c r="AE42" s="26">
        <v>0</v>
      </c>
      <c r="AF42" s="18">
        <f t="shared" ref="AF42" si="32">SUM(AG42:AJ42)</f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2512.5</v>
      </c>
      <c r="AL42" s="18">
        <v>0</v>
      </c>
      <c r="AM42" s="26">
        <v>2500</v>
      </c>
      <c r="AN42" s="26">
        <v>12.5</v>
      </c>
      <c r="AO42" s="18">
        <v>0</v>
      </c>
      <c r="AP42" s="26">
        <f t="shared" ref="AP42" si="33">SUM(AQ42:AT42)</f>
        <v>0</v>
      </c>
      <c r="AQ42" s="29">
        <v>0</v>
      </c>
      <c r="AR42" s="26">
        <v>0</v>
      </c>
      <c r="AS42" s="29">
        <v>0</v>
      </c>
      <c r="AT42" s="29">
        <v>0</v>
      </c>
      <c r="AU42" s="18">
        <v>2512.5</v>
      </c>
      <c r="AV42" s="18">
        <v>0</v>
      </c>
      <c r="AW42" s="26">
        <v>2500</v>
      </c>
      <c r="AX42" s="26">
        <v>12.5</v>
      </c>
      <c r="AY42" s="18">
        <v>0</v>
      </c>
      <c r="AZ42" s="41"/>
    </row>
    <row r="43" spans="1:52" outlineLevel="1" x14ac:dyDescent="0.25">
      <c r="A43" s="1"/>
      <c r="B43" s="46"/>
      <c r="C43" s="31"/>
      <c r="D43" s="28"/>
      <c r="E43" s="28"/>
      <c r="F43" s="43"/>
      <c r="G43" s="26">
        <f>G41+G42</f>
        <v>0</v>
      </c>
      <c r="H43" s="26">
        <f t="shared" ref="H43:AY43" si="34">H41+H42</f>
        <v>0</v>
      </c>
      <c r="I43" s="26">
        <f t="shared" si="34"/>
        <v>0</v>
      </c>
      <c r="J43" s="26">
        <f t="shared" si="34"/>
        <v>0</v>
      </c>
      <c r="K43" s="26">
        <f t="shared" si="34"/>
        <v>0</v>
      </c>
      <c r="L43" s="26">
        <f t="shared" si="34"/>
        <v>3624.5</v>
      </c>
      <c r="M43" s="26">
        <f t="shared" si="34"/>
        <v>0</v>
      </c>
      <c r="N43" s="26">
        <f t="shared" si="34"/>
        <v>3606.44</v>
      </c>
      <c r="O43" s="26">
        <f t="shared" si="34"/>
        <v>18.059999999999945</v>
      </c>
      <c r="P43" s="26">
        <f t="shared" si="34"/>
        <v>0</v>
      </c>
      <c r="Q43" s="26">
        <f t="shared" si="34"/>
        <v>0</v>
      </c>
      <c r="R43" s="26">
        <f t="shared" si="34"/>
        <v>0</v>
      </c>
      <c r="S43" s="26">
        <f t="shared" si="34"/>
        <v>0</v>
      </c>
      <c r="T43" s="26">
        <f t="shared" si="34"/>
        <v>0</v>
      </c>
      <c r="U43" s="26">
        <f t="shared" si="34"/>
        <v>0</v>
      </c>
      <c r="V43" s="26">
        <f t="shared" si="34"/>
        <v>0</v>
      </c>
      <c r="W43" s="26">
        <f t="shared" si="34"/>
        <v>0</v>
      </c>
      <c r="X43" s="26">
        <f t="shared" si="34"/>
        <v>0</v>
      </c>
      <c r="Y43" s="26">
        <f t="shared" si="34"/>
        <v>0</v>
      </c>
      <c r="Z43" s="26">
        <f t="shared" si="34"/>
        <v>0</v>
      </c>
      <c r="AA43" s="26">
        <f t="shared" si="34"/>
        <v>3624.5</v>
      </c>
      <c r="AB43" s="26">
        <f t="shared" si="34"/>
        <v>0</v>
      </c>
      <c r="AC43" s="26">
        <f t="shared" si="34"/>
        <v>3606.44</v>
      </c>
      <c r="AD43" s="26">
        <f t="shared" si="34"/>
        <v>18.059999999999945</v>
      </c>
      <c r="AE43" s="26">
        <f t="shared" si="34"/>
        <v>0</v>
      </c>
      <c r="AF43" s="26">
        <f t="shared" si="34"/>
        <v>0</v>
      </c>
      <c r="AG43" s="26">
        <f t="shared" si="34"/>
        <v>0</v>
      </c>
      <c r="AH43" s="26">
        <f t="shared" si="34"/>
        <v>0</v>
      </c>
      <c r="AI43" s="26">
        <f t="shared" si="34"/>
        <v>0</v>
      </c>
      <c r="AJ43" s="26">
        <f t="shared" si="34"/>
        <v>0</v>
      </c>
      <c r="AK43" s="26">
        <f t="shared" si="34"/>
        <v>3624.5</v>
      </c>
      <c r="AL43" s="26">
        <f t="shared" si="34"/>
        <v>0</v>
      </c>
      <c r="AM43" s="26">
        <f t="shared" si="34"/>
        <v>3606.44</v>
      </c>
      <c r="AN43" s="26">
        <f t="shared" si="34"/>
        <v>18.059999999999945</v>
      </c>
      <c r="AO43" s="26">
        <f t="shared" si="34"/>
        <v>0</v>
      </c>
      <c r="AP43" s="26">
        <f t="shared" si="34"/>
        <v>0</v>
      </c>
      <c r="AQ43" s="26">
        <f t="shared" si="34"/>
        <v>0</v>
      </c>
      <c r="AR43" s="26">
        <f t="shared" si="34"/>
        <v>0</v>
      </c>
      <c r="AS43" s="26">
        <f t="shared" si="34"/>
        <v>0</v>
      </c>
      <c r="AT43" s="26">
        <f t="shared" si="34"/>
        <v>0</v>
      </c>
      <c r="AU43" s="26">
        <f t="shared" si="34"/>
        <v>3624.5</v>
      </c>
      <c r="AV43" s="26">
        <f t="shared" si="34"/>
        <v>0</v>
      </c>
      <c r="AW43" s="26">
        <f t="shared" si="34"/>
        <v>3606.44</v>
      </c>
      <c r="AX43" s="26">
        <f t="shared" si="34"/>
        <v>18.059999999999945</v>
      </c>
      <c r="AY43" s="26">
        <f t="shared" si="34"/>
        <v>0</v>
      </c>
      <c r="AZ43" s="41"/>
    </row>
    <row r="44" spans="1:52" outlineLevel="1" x14ac:dyDescent="0.25">
      <c r="A44" s="1" t="s">
        <v>49</v>
      </c>
      <c r="B44" s="94" t="s">
        <v>45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</row>
    <row r="45" spans="1:52" ht="63" outlineLevel="1" x14ac:dyDescent="0.25">
      <c r="A45" s="4" t="s">
        <v>50</v>
      </c>
      <c r="B45" s="95" t="s">
        <v>45</v>
      </c>
      <c r="C45" s="31" t="s">
        <v>76</v>
      </c>
      <c r="D45" s="28" t="s">
        <v>77</v>
      </c>
      <c r="E45" s="28">
        <v>2023</v>
      </c>
      <c r="F45" s="28" t="s">
        <v>78</v>
      </c>
      <c r="G45" s="18">
        <f>SUM(H45:K45)</f>
        <v>0</v>
      </c>
      <c r="H45" s="18">
        <v>0</v>
      </c>
      <c r="I45" s="29">
        <v>0</v>
      </c>
      <c r="J45" s="29">
        <v>0</v>
      </c>
      <c r="K45" s="29">
        <v>0</v>
      </c>
      <c r="L45" s="18">
        <f>SUM(M45:P45)</f>
        <v>5500</v>
      </c>
      <c r="M45" s="18">
        <v>0</v>
      </c>
      <c r="N45" s="29">
        <v>5500</v>
      </c>
      <c r="O45" s="29">
        <v>0</v>
      </c>
      <c r="P45" s="29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f>SUM(W45:Z45)</f>
        <v>0</v>
      </c>
      <c r="W45" s="18">
        <v>0</v>
      </c>
      <c r="X45" s="29">
        <v>0</v>
      </c>
      <c r="Y45" s="29">
        <v>0</v>
      </c>
      <c r="Z45" s="29">
        <v>0</v>
      </c>
      <c r="AA45" s="18">
        <f>SUM(AB45:AE45)</f>
        <v>5500</v>
      </c>
      <c r="AB45" s="18">
        <v>0</v>
      </c>
      <c r="AC45" s="29">
        <v>5500</v>
      </c>
      <c r="AD45" s="29">
        <v>0</v>
      </c>
      <c r="AE45" s="29">
        <v>0</v>
      </c>
      <c r="AF45" s="18"/>
      <c r="AG45" s="18">
        <v>0</v>
      </c>
      <c r="AH45" s="29"/>
      <c r="AI45" s="29">
        <v>0</v>
      </c>
      <c r="AJ45" s="29">
        <v>0</v>
      </c>
      <c r="AK45" s="18">
        <f>SUM(AL45:AO45)</f>
        <v>5500</v>
      </c>
      <c r="AL45" s="18">
        <v>0</v>
      </c>
      <c r="AM45" s="29">
        <v>5500</v>
      </c>
      <c r="AN45" s="29">
        <v>0</v>
      </c>
      <c r="AO45" s="29">
        <v>0</v>
      </c>
      <c r="AP45" s="18"/>
      <c r="AQ45" s="18">
        <v>0</v>
      </c>
      <c r="AR45" s="29"/>
      <c r="AS45" s="29">
        <v>0</v>
      </c>
      <c r="AT45" s="29">
        <v>0</v>
      </c>
      <c r="AU45" s="18">
        <f>SUM(AV45:AY45)</f>
        <v>5500</v>
      </c>
      <c r="AV45" s="18">
        <v>0</v>
      </c>
      <c r="AW45" s="29">
        <v>5500</v>
      </c>
      <c r="AX45" s="29">
        <v>0</v>
      </c>
      <c r="AY45" s="29">
        <v>0</v>
      </c>
      <c r="AZ45" s="58" t="s">
        <v>57</v>
      </c>
    </row>
    <row r="46" spans="1:52" ht="31.5" outlineLevel="1" x14ac:dyDescent="0.25">
      <c r="A46" s="4" t="s">
        <v>51</v>
      </c>
      <c r="B46" s="96"/>
      <c r="C46" s="11" t="s">
        <v>61</v>
      </c>
      <c r="D46" s="12" t="s">
        <v>102</v>
      </c>
      <c r="E46" s="12">
        <v>2023</v>
      </c>
      <c r="F46" s="4" t="s">
        <v>60</v>
      </c>
      <c r="G46" s="18">
        <f>SUM(H46:K46)</f>
        <v>0</v>
      </c>
      <c r="H46" s="18">
        <v>0</v>
      </c>
      <c r="I46" s="18">
        <v>0</v>
      </c>
      <c r="J46" s="18">
        <v>0</v>
      </c>
      <c r="K46" s="18">
        <v>0</v>
      </c>
      <c r="L46" s="18">
        <f>SUM(M46:P46)</f>
        <v>327.5</v>
      </c>
      <c r="M46" s="18">
        <v>0</v>
      </c>
      <c r="N46" s="18">
        <v>327.5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f>SUM(W46:Z46)</f>
        <v>0</v>
      </c>
      <c r="W46" s="18">
        <v>0</v>
      </c>
      <c r="X46" s="18">
        <v>0</v>
      </c>
      <c r="Y46" s="18">
        <v>0</v>
      </c>
      <c r="Z46" s="18">
        <v>0</v>
      </c>
      <c r="AA46" s="18">
        <f>SUM(AB46:AE46)</f>
        <v>327.5</v>
      </c>
      <c r="AB46" s="18">
        <v>0</v>
      </c>
      <c r="AC46" s="18">
        <v>327.5</v>
      </c>
      <c r="AD46" s="18">
        <v>0</v>
      </c>
      <c r="AE46" s="18">
        <v>0</v>
      </c>
      <c r="AF46" s="18">
        <f>SUM(AG46:AJ46)</f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f>SUM(AL46:AO46)</f>
        <v>327.5</v>
      </c>
      <c r="AL46" s="18">
        <v>0</v>
      </c>
      <c r="AM46" s="18">
        <v>327.5</v>
      </c>
      <c r="AN46" s="18">
        <v>0</v>
      </c>
      <c r="AO46" s="18">
        <v>0</v>
      </c>
      <c r="AP46" s="18">
        <f>SUM(AQ46:AT46)</f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f>SUM(AV46:AY46)</f>
        <v>327.5</v>
      </c>
      <c r="AV46" s="18">
        <v>0</v>
      </c>
      <c r="AW46" s="18">
        <v>327.5</v>
      </c>
      <c r="AX46" s="18">
        <v>0</v>
      </c>
      <c r="AY46" s="18">
        <v>0</v>
      </c>
      <c r="AZ46" s="59"/>
    </row>
    <row r="47" spans="1:52" ht="94.5" outlineLevel="1" x14ac:dyDescent="0.25">
      <c r="A47" s="4"/>
      <c r="B47" s="35"/>
      <c r="C47" s="31" t="s">
        <v>94</v>
      </c>
      <c r="D47" s="28" t="s">
        <v>95</v>
      </c>
      <c r="E47" s="28">
        <v>2023</v>
      </c>
      <c r="F47" s="43" t="s">
        <v>96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599</v>
      </c>
      <c r="M47" s="29"/>
      <c r="N47" s="29">
        <v>599</v>
      </c>
      <c r="O47" s="29"/>
      <c r="P47" s="29"/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29"/>
      <c r="W47" s="29"/>
      <c r="X47" s="29"/>
      <c r="Y47" s="29"/>
      <c r="Z47" s="29"/>
      <c r="AA47" s="29">
        <v>599</v>
      </c>
      <c r="AB47" s="29"/>
      <c r="AC47" s="29">
        <v>599</v>
      </c>
      <c r="AD47" s="29"/>
      <c r="AE47" s="29"/>
      <c r="AF47" s="29"/>
      <c r="AG47" s="29"/>
      <c r="AH47" s="29"/>
      <c r="AI47" s="29"/>
      <c r="AJ47" s="29"/>
      <c r="AK47" s="29">
        <v>599</v>
      </c>
      <c r="AL47" s="29"/>
      <c r="AM47" s="29">
        <v>599</v>
      </c>
      <c r="AN47" s="29"/>
      <c r="AO47" s="29"/>
      <c r="AP47" s="29"/>
      <c r="AQ47" s="29"/>
      <c r="AR47" s="29"/>
      <c r="AS47" s="29"/>
      <c r="AT47" s="29"/>
      <c r="AU47" s="29">
        <v>599</v>
      </c>
      <c r="AV47" s="29"/>
      <c r="AW47" s="29">
        <v>599</v>
      </c>
      <c r="AX47" s="29"/>
      <c r="AY47" s="29"/>
      <c r="AZ47" s="36"/>
    </row>
    <row r="48" spans="1:52" outlineLevel="1" x14ac:dyDescent="0.25">
      <c r="A48" s="4"/>
      <c r="B48" s="35"/>
      <c r="C48" s="105"/>
      <c r="D48" s="54"/>
      <c r="E48" s="54"/>
      <c r="F48" s="45"/>
      <c r="G48" s="55">
        <f>G45+G46+G47</f>
        <v>0</v>
      </c>
      <c r="H48" s="55">
        <f t="shared" ref="H48:AY48" si="35">H45+H46+H47</f>
        <v>0</v>
      </c>
      <c r="I48" s="55">
        <f t="shared" si="35"/>
        <v>0</v>
      </c>
      <c r="J48" s="55">
        <f t="shared" si="35"/>
        <v>0</v>
      </c>
      <c r="K48" s="55">
        <f t="shared" si="35"/>
        <v>0</v>
      </c>
      <c r="L48" s="55">
        <f t="shared" si="35"/>
        <v>6426.5</v>
      </c>
      <c r="M48" s="55">
        <f t="shared" si="35"/>
        <v>0</v>
      </c>
      <c r="N48" s="55">
        <f t="shared" si="35"/>
        <v>6426.5</v>
      </c>
      <c r="O48" s="55">
        <f t="shared" si="35"/>
        <v>0</v>
      </c>
      <c r="P48" s="55">
        <f t="shared" si="35"/>
        <v>0</v>
      </c>
      <c r="Q48" s="55">
        <f t="shared" si="35"/>
        <v>0</v>
      </c>
      <c r="R48" s="55">
        <f t="shared" si="35"/>
        <v>0</v>
      </c>
      <c r="S48" s="55">
        <f t="shared" si="35"/>
        <v>0</v>
      </c>
      <c r="T48" s="55">
        <f t="shared" si="35"/>
        <v>0</v>
      </c>
      <c r="U48" s="55">
        <f t="shared" si="35"/>
        <v>0</v>
      </c>
      <c r="V48" s="55">
        <f t="shared" si="35"/>
        <v>0</v>
      </c>
      <c r="W48" s="55">
        <f t="shared" si="35"/>
        <v>0</v>
      </c>
      <c r="X48" s="55">
        <f t="shared" si="35"/>
        <v>0</v>
      </c>
      <c r="Y48" s="55">
        <f t="shared" si="35"/>
        <v>0</v>
      </c>
      <c r="Z48" s="55">
        <f t="shared" si="35"/>
        <v>0</v>
      </c>
      <c r="AA48" s="55">
        <f t="shared" si="35"/>
        <v>6426.5</v>
      </c>
      <c r="AB48" s="55">
        <f t="shared" si="35"/>
        <v>0</v>
      </c>
      <c r="AC48" s="55">
        <f t="shared" si="35"/>
        <v>6426.5</v>
      </c>
      <c r="AD48" s="55">
        <f t="shared" si="35"/>
        <v>0</v>
      </c>
      <c r="AE48" s="55">
        <f t="shared" si="35"/>
        <v>0</v>
      </c>
      <c r="AF48" s="55">
        <f t="shared" si="35"/>
        <v>0</v>
      </c>
      <c r="AG48" s="55">
        <f t="shared" si="35"/>
        <v>0</v>
      </c>
      <c r="AH48" s="55">
        <f t="shared" si="35"/>
        <v>0</v>
      </c>
      <c r="AI48" s="55">
        <f t="shared" si="35"/>
        <v>0</v>
      </c>
      <c r="AJ48" s="55">
        <f t="shared" si="35"/>
        <v>0</v>
      </c>
      <c r="AK48" s="55">
        <f t="shared" si="35"/>
        <v>6426.5</v>
      </c>
      <c r="AL48" s="55">
        <f t="shared" si="35"/>
        <v>0</v>
      </c>
      <c r="AM48" s="55">
        <f t="shared" si="35"/>
        <v>6426.5</v>
      </c>
      <c r="AN48" s="55">
        <f t="shared" si="35"/>
        <v>0</v>
      </c>
      <c r="AO48" s="55">
        <f t="shared" si="35"/>
        <v>0</v>
      </c>
      <c r="AP48" s="55">
        <f t="shared" si="35"/>
        <v>0</v>
      </c>
      <c r="AQ48" s="55">
        <f t="shared" si="35"/>
        <v>0</v>
      </c>
      <c r="AR48" s="55">
        <f t="shared" si="35"/>
        <v>0</v>
      </c>
      <c r="AS48" s="55">
        <f t="shared" si="35"/>
        <v>0</v>
      </c>
      <c r="AT48" s="55">
        <f t="shared" si="35"/>
        <v>0</v>
      </c>
      <c r="AU48" s="55">
        <f t="shared" si="35"/>
        <v>6426.5</v>
      </c>
      <c r="AV48" s="55">
        <f t="shared" si="35"/>
        <v>0</v>
      </c>
      <c r="AW48" s="55">
        <f t="shared" si="35"/>
        <v>6426.5</v>
      </c>
      <c r="AX48" s="55">
        <f t="shared" si="35"/>
        <v>0</v>
      </c>
      <c r="AY48" s="55">
        <f t="shared" si="35"/>
        <v>0</v>
      </c>
      <c r="AZ48" s="48"/>
    </row>
    <row r="49" spans="1:52" outlineLevel="1" x14ac:dyDescent="0.25">
      <c r="A49" s="4" t="s">
        <v>46</v>
      </c>
      <c r="B49" s="97" t="s">
        <v>48</v>
      </c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9"/>
    </row>
    <row r="50" spans="1:52" ht="94.5" outlineLevel="1" x14ac:dyDescent="0.3">
      <c r="A50" s="4" t="s">
        <v>47</v>
      </c>
      <c r="B50" s="31" t="s">
        <v>53</v>
      </c>
      <c r="C50" s="31" t="s">
        <v>54</v>
      </c>
      <c r="D50" s="53"/>
      <c r="E50" s="25">
        <v>2023</v>
      </c>
      <c r="F50" s="31" t="s">
        <v>52</v>
      </c>
      <c r="G50" s="50">
        <f>H50+I50+J50+K50</f>
        <v>0</v>
      </c>
      <c r="H50" s="29">
        <v>0</v>
      </c>
      <c r="I50" s="29">
        <v>0</v>
      </c>
      <c r="J50" s="29">
        <v>0</v>
      </c>
      <c r="K50" s="29">
        <v>0</v>
      </c>
      <c r="L50" s="26">
        <f>M50+N50+O50+P50</f>
        <v>7000</v>
      </c>
      <c r="M50" s="26">
        <v>0</v>
      </c>
      <c r="N50" s="26">
        <v>7000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50">
        <f>W50+X50+Y50+Z50</f>
        <v>0</v>
      </c>
      <c r="W50" s="29">
        <v>0</v>
      </c>
      <c r="X50" s="29">
        <v>0</v>
      </c>
      <c r="Y50" s="29">
        <v>0</v>
      </c>
      <c r="Z50" s="29">
        <v>0</v>
      </c>
      <c r="AA50" s="26">
        <v>7000</v>
      </c>
      <c r="AB50" s="26">
        <v>0</v>
      </c>
      <c r="AC50" s="26">
        <v>7000</v>
      </c>
      <c r="AD50" s="26">
        <v>0</v>
      </c>
      <c r="AE50" s="26">
        <v>0</v>
      </c>
      <c r="AF50" s="50">
        <f>AG50+AH50+AI50+AJ50</f>
        <v>0</v>
      </c>
      <c r="AG50" s="29">
        <v>0</v>
      </c>
      <c r="AH50" s="29">
        <v>0</v>
      </c>
      <c r="AI50" s="29">
        <v>0</v>
      </c>
      <c r="AJ50" s="29">
        <v>0</v>
      </c>
      <c r="AK50" s="26">
        <v>7000</v>
      </c>
      <c r="AL50" s="26">
        <v>0</v>
      </c>
      <c r="AM50" s="26">
        <v>7000</v>
      </c>
      <c r="AN50" s="26">
        <v>0</v>
      </c>
      <c r="AO50" s="26">
        <v>0</v>
      </c>
      <c r="AP50" s="50">
        <f>AQ50+AR50+AS50+AT50</f>
        <v>0</v>
      </c>
      <c r="AQ50" s="29">
        <v>0</v>
      </c>
      <c r="AR50" s="29">
        <v>0</v>
      </c>
      <c r="AS50" s="29">
        <v>0</v>
      </c>
      <c r="AT50" s="29">
        <v>0</v>
      </c>
      <c r="AU50" s="26">
        <v>7000</v>
      </c>
      <c r="AV50" s="26">
        <v>0</v>
      </c>
      <c r="AW50" s="26">
        <v>7000</v>
      </c>
      <c r="AX50" s="26">
        <v>0</v>
      </c>
      <c r="AY50" s="26">
        <v>0</v>
      </c>
      <c r="AZ50" s="49"/>
    </row>
    <row r="51" spans="1:52" ht="18.75" customHeight="1" outlineLevel="1" x14ac:dyDescent="0.25">
      <c r="A51" s="4" t="s">
        <v>122</v>
      </c>
      <c r="B51" s="61" t="s">
        <v>123</v>
      </c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3"/>
      <c r="AZ51" s="49"/>
    </row>
    <row r="52" spans="1:52" ht="30" customHeight="1" outlineLevel="1" x14ac:dyDescent="0.3">
      <c r="A52" s="4" t="s">
        <v>124</v>
      </c>
      <c r="B52" s="58" t="s">
        <v>125</v>
      </c>
      <c r="C52" s="31" t="s">
        <v>126</v>
      </c>
      <c r="D52" s="53"/>
      <c r="E52" s="25">
        <v>2023</v>
      </c>
      <c r="F52" s="31"/>
      <c r="G52" s="50"/>
      <c r="H52" s="29"/>
      <c r="I52" s="29"/>
      <c r="J52" s="29"/>
      <c r="K52" s="29"/>
      <c r="L52" s="26">
        <f>N52+O52</f>
        <v>44131.75879</v>
      </c>
      <c r="M52" s="26"/>
      <c r="N52" s="26">
        <v>43911.1</v>
      </c>
      <c r="O52" s="26">
        <v>220.65879000000001</v>
      </c>
      <c r="P52" s="26"/>
      <c r="Q52" s="26"/>
      <c r="R52" s="26"/>
      <c r="S52" s="26"/>
      <c r="T52" s="26"/>
      <c r="U52" s="26"/>
      <c r="V52" s="50"/>
      <c r="W52" s="29"/>
      <c r="X52" s="29"/>
      <c r="Y52" s="29"/>
      <c r="Z52" s="29"/>
      <c r="AA52" s="26">
        <v>44131.75879</v>
      </c>
      <c r="AB52" s="26"/>
      <c r="AC52" s="26">
        <v>43911.1</v>
      </c>
      <c r="AD52" s="26">
        <v>220.65879000000001</v>
      </c>
      <c r="AE52" s="26"/>
      <c r="AF52" s="50"/>
      <c r="AG52" s="29"/>
      <c r="AH52" s="29"/>
      <c r="AI52" s="29"/>
      <c r="AJ52" s="29"/>
      <c r="AK52" s="26">
        <v>44131.75879</v>
      </c>
      <c r="AL52" s="26"/>
      <c r="AM52" s="26">
        <v>43911.1</v>
      </c>
      <c r="AN52" s="26">
        <v>220.65879000000001</v>
      </c>
      <c r="AO52" s="26"/>
      <c r="AP52" s="50"/>
      <c r="AQ52" s="29"/>
      <c r="AR52" s="29"/>
      <c r="AS52" s="29"/>
      <c r="AT52" s="29"/>
      <c r="AU52" s="26">
        <v>44131.75879</v>
      </c>
      <c r="AV52" s="26"/>
      <c r="AW52" s="26">
        <v>43911.1</v>
      </c>
      <c r="AX52" s="26">
        <v>220.65879000000001</v>
      </c>
      <c r="AY52" s="26"/>
      <c r="AZ52" s="49"/>
    </row>
    <row r="53" spans="1:52" ht="30" customHeight="1" outlineLevel="1" x14ac:dyDescent="0.3">
      <c r="A53" s="4"/>
      <c r="B53" s="60"/>
      <c r="C53" s="31" t="s">
        <v>127</v>
      </c>
      <c r="D53" s="53"/>
      <c r="E53" s="25">
        <v>2023</v>
      </c>
      <c r="F53" s="31"/>
      <c r="G53" s="50"/>
      <c r="H53" s="29"/>
      <c r="I53" s="29"/>
      <c r="J53" s="29"/>
      <c r="K53" s="29"/>
      <c r="L53" s="26">
        <f>N53+O53</f>
        <v>16284.88488</v>
      </c>
      <c r="M53" s="26"/>
      <c r="N53" s="26">
        <v>16268.6</v>
      </c>
      <c r="O53" s="26">
        <v>16.284880000000001</v>
      </c>
      <c r="P53" s="26"/>
      <c r="Q53" s="26"/>
      <c r="R53" s="26"/>
      <c r="S53" s="26"/>
      <c r="T53" s="26"/>
      <c r="U53" s="26"/>
      <c r="V53" s="50"/>
      <c r="W53" s="29"/>
      <c r="X53" s="29"/>
      <c r="Y53" s="29"/>
      <c r="Z53" s="29"/>
      <c r="AA53" s="26">
        <v>16284.88488</v>
      </c>
      <c r="AB53" s="26"/>
      <c r="AC53" s="26">
        <v>16268.6</v>
      </c>
      <c r="AD53" s="26">
        <v>16.284880000000001</v>
      </c>
      <c r="AE53" s="26"/>
      <c r="AF53" s="50"/>
      <c r="AG53" s="29"/>
      <c r="AH53" s="29"/>
      <c r="AI53" s="29"/>
      <c r="AJ53" s="29"/>
      <c r="AK53" s="26">
        <v>16284.88488</v>
      </c>
      <c r="AL53" s="26"/>
      <c r="AM53" s="26">
        <v>16268.6</v>
      </c>
      <c r="AN53" s="26">
        <v>16.284880000000001</v>
      </c>
      <c r="AO53" s="26"/>
      <c r="AP53" s="50"/>
      <c r="AQ53" s="29"/>
      <c r="AR53" s="29"/>
      <c r="AS53" s="29"/>
      <c r="AT53" s="29"/>
      <c r="AU53" s="26">
        <v>16284.88488</v>
      </c>
      <c r="AV53" s="26"/>
      <c r="AW53" s="26">
        <v>16268.6</v>
      </c>
      <c r="AX53" s="26">
        <v>16.284880000000001</v>
      </c>
      <c r="AY53" s="26"/>
      <c r="AZ53" s="49"/>
    </row>
    <row r="54" spans="1:52" ht="21.75" customHeight="1" x14ac:dyDescent="0.25">
      <c r="A54" s="14" t="s">
        <v>8</v>
      </c>
      <c r="B54" s="14"/>
      <c r="C54" s="15"/>
      <c r="D54" s="15"/>
      <c r="E54" s="15"/>
      <c r="F54" s="15"/>
      <c r="G54" s="21"/>
      <c r="H54" s="21">
        <f t="shared" ref="H54:AX54" si="36">H52+H53</f>
        <v>0</v>
      </c>
      <c r="I54" s="21">
        <f t="shared" si="36"/>
        <v>0</v>
      </c>
      <c r="J54" s="21">
        <f t="shared" si="36"/>
        <v>0</v>
      </c>
      <c r="K54" s="21">
        <f t="shared" si="36"/>
        <v>0</v>
      </c>
      <c r="L54" s="21">
        <f t="shared" si="36"/>
        <v>60416.643669999998</v>
      </c>
      <c r="M54" s="21">
        <f t="shared" si="36"/>
        <v>0</v>
      </c>
      <c r="N54" s="21">
        <f t="shared" si="36"/>
        <v>60179.7</v>
      </c>
      <c r="O54" s="21">
        <f t="shared" si="36"/>
        <v>236.94367</v>
      </c>
      <c r="P54" s="21">
        <f t="shared" si="36"/>
        <v>0</v>
      </c>
      <c r="Q54" s="21">
        <f t="shared" si="36"/>
        <v>0</v>
      </c>
      <c r="R54" s="21">
        <f t="shared" si="36"/>
        <v>0</v>
      </c>
      <c r="S54" s="21">
        <f t="shared" si="36"/>
        <v>0</v>
      </c>
      <c r="T54" s="21">
        <f t="shared" si="36"/>
        <v>0</v>
      </c>
      <c r="U54" s="21">
        <f t="shared" si="36"/>
        <v>0</v>
      </c>
      <c r="V54" s="21">
        <f t="shared" si="36"/>
        <v>0</v>
      </c>
      <c r="W54" s="21">
        <f t="shared" si="36"/>
        <v>0</v>
      </c>
      <c r="X54" s="21">
        <f t="shared" si="36"/>
        <v>0</v>
      </c>
      <c r="Y54" s="21">
        <f t="shared" si="36"/>
        <v>0</v>
      </c>
      <c r="Z54" s="21">
        <f t="shared" si="36"/>
        <v>0</v>
      </c>
      <c r="AA54" s="21">
        <f t="shared" si="36"/>
        <v>60416.643669999998</v>
      </c>
      <c r="AB54" s="21">
        <f t="shared" si="36"/>
        <v>0</v>
      </c>
      <c r="AC54" s="21">
        <f t="shared" si="36"/>
        <v>60179.7</v>
      </c>
      <c r="AD54" s="21">
        <f t="shared" si="36"/>
        <v>236.94367</v>
      </c>
      <c r="AE54" s="21">
        <f t="shared" si="36"/>
        <v>0</v>
      </c>
      <c r="AF54" s="21">
        <f t="shared" si="36"/>
        <v>0</v>
      </c>
      <c r="AG54" s="21">
        <f t="shared" si="36"/>
        <v>0</v>
      </c>
      <c r="AH54" s="21">
        <f t="shared" si="36"/>
        <v>0</v>
      </c>
      <c r="AI54" s="21">
        <f t="shared" si="36"/>
        <v>0</v>
      </c>
      <c r="AJ54" s="21">
        <f t="shared" si="36"/>
        <v>0</v>
      </c>
      <c r="AK54" s="21">
        <f t="shared" si="36"/>
        <v>60416.643669999998</v>
      </c>
      <c r="AL54" s="21">
        <f t="shared" si="36"/>
        <v>0</v>
      </c>
      <c r="AM54" s="21">
        <f t="shared" si="36"/>
        <v>60179.7</v>
      </c>
      <c r="AN54" s="21">
        <f t="shared" si="36"/>
        <v>236.94367</v>
      </c>
      <c r="AO54" s="21">
        <f t="shared" si="36"/>
        <v>0</v>
      </c>
      <c r="AP54" s="21">
        <f t="shared" si="36"/>
        <v>0</v>
      </c>
      <c r="AQ54" s="21">
        <f t="shared" si="36"/>
        <v>0</v>
      </c>
      <c r="AR54" s="21">
        <f t="shared" si="36"/>
        <v>0</v>
      </c>
      <c r="AS54" s="21">
        <f t="shared" si="36"/>
        <v>0</v>
      </c>
      <c r="AT54" s="21">
        <f t="shared" si="36"/>
        <v>0</v>
      </c>
      <c r="AU54" s="21">
        <f t="shared" si="36"/>
        <v>60416.643669999998</v>
      </c>
      <c r="AV54" s="21">
        <f t="shared" si="36"/>
        <v>0</v>
      </c>
      <c r="AW54" s="21">
        <f t="shared" si="36"/>
        <v>60179.7</v>
      </c>
      <c r="AX54" s="21">
        <f t="shared" si="36"/>
        <v>236.94367</v>
      </c>
      <c r="AY54" s="21">
        <f>AY52+AY53</f>
        <v>0</v>
      </c>
      <c r="AZ54" s="16"/>
    </row>
    <row r="55" spans="1:52" x14ac:dyDescent="0.25">
      <c r="C55" s="87" t="s">
        <v>55</v>
      </c>
      <c r="D55" s="88"/>
      <c r="E55" s="88"/>
      <c r="F55" s="89"/>
      <c r="G55" s="23">
        <f>G15+G28+G38+G43+G48+G50+G54</f>
        <v>121135.4</v>
      </c>
      <c r="H55" s="23">
        <f t="shared" ref="H55:AY55" si="37">H15+H28+H38+H43+H48+H50+H54</f>
        <v>0</v>
      </c>
      <c r="I55" s="23">
        <f t="shared" si="37"/>
        <v>121014.39999999999</v>
      </c>
      <c r="J55" s="23">
        <f t="shared" si="37"/>
        <v>121</v>
      </c>
      <c r="K55" s="23">
        <f t="shared" si="37"/>
        <v>0</v>
      </c>
      <c r="L55" s="23">
        <f t="shared" si="37"/>
        <v>403434.08269000001</v>
      </c>
      <c r="M55" s="23">
        <f t="shared" si="37"/>
        <v>0</v>
      </c>
      <c r="N55" s="23">
        <f t="shared" si="37"/>
        <v>401544.84760017006</v>
      </c>
      <c r="O55" s="23">
        <f t="shared" si="37"/>
        <v>1890.1197426399758</v>
      </c>
      <c r="P55" s="23">
        <f t="shared" si="37"/>
        <v>0</v>
      </c>
      <c r="Q55" s="23">
        <f t="shared" si="37"/>
        <v>430887.42080000002</v>
      </c>
      <c r="R55" s="23">
        <f t="shared" si="37"/>
        <v>0</v>
      </c>
      <c r="S55" s="23">
        <f t="shared" si="37"/>
        <v>429602.90137919999</v>
      </c>
      <c r="T55" s="23">
        <f t="shared" si="37"/>
        <v>1284.5194207999884</v>
      </c>
      <c r="U55" s="23">
        <f t="shared" si="37"/>
        <v>0</v>
      </c>
      <c r="V55" s="23">
        <f t="shared" si="37"/>
        <v>121135.4</v>
      </c>
      <c r="W55" s="23">
        <f t="shared" si="37"/>
        <v>0</v>
      </c>
      <c r="X55" s="23">
        <f t="shared" si="37"/>
        <v>121014.39999999999</v>
      </c>
      <c r="Y55" s="23">
        <f t="shared" si="37"/>
        <v>121</v>
      </c>
      <c r="Z55" s="23">
        <f t="shared" si="37"/>
        <v>0</v>
      </c>
      <c r="AA55" s="23">
        <f t="shared" si="37"/>
        <v>349071.58269000001</v>
      </c>
      <c r="AB55" s="23">
        <f t="shared" si="37"/>
        <v>0</v>
      </c>
      <c r="AC55" s="23">
        <f t="shared" si="37"/>
        <v>347263.81410017004</v>
      </c>
      <c r="AD55" s="23">
        <f t="shared" si="37"/>
        <v>1808.6532426399776</v>
      </c>
      <c r="AE55" s="23">
        <f t="shared" si="37"/>
        <v>0</v>
      </c>
      <c r="AF55" s="23">
        <f t="shared" si="37"/>
        <v>0</v>
      </c>
      <c r="AG55" s="23">
        <f t="shared" si="37"/>
        <v>0</v>
      </c>
      <c r="AH55" s="23">
        <f t="shared" si="37"/>
        <v>0</v>
      </c>
      <c r="AI55" s="23">
        <f t="shared" si="37"/>
        <v>0</v>
      </c>
      <c r="AJ55" s="23">
        <f t="shared" si="37"/>
        <v>0</v>
      </c>
      <c r="AK55" s="23">
        <f t="shared" si="37"/>
        <v>170793.83004999999</v>
      </c>
      <c r="AL55" s="23">
        <f t="shared" si="37"/>
        <v>0</v>
      </c>
      <c r="AM55" s="23">
        <f t="shared" si="37"/>
        <v>169262.30421281001</v>
      </c>
      <c r="AN55" s="23">
        <f t="shared" si="37"/>
        <v>1532.4104899999998</v>
      </c>
      <c r="AO55" s="23">
        <f t="shared" si="37"/>
        <v>0</v>
      </c>
      <c r="AP55" s="23">
        <f t="shared" si="37"/>
        <v>121135.4</v>
      </c>
      <c r="AQ55" s="23">
        <f t="shared" si="37"/>
        <v>0</v>
      </c>
      <c r="AR55" s="23">
        <f t="shared" si="37"/>
        <v>121014.39999999999</v>
      </c>
      <c r="AS55" s="23">
        <f t="shared" si="37"/>
        <v>121</v>
      </c>
      <c r="AT55" s="23">
        <f t="shared" si="37"/>
        <v>0</v>
      </c>
      <c r="AU55" s="23">
        <f t="shared" si="37"/>
        <v>338031.63005000004</v>
      </c>
      <c r="AV55" s="23">
        <f t="shared" si="37"/>
        <v>0</v>
      </c>
      <c r="AW55" s="23">
        <f t="shared" si="37"/>
        <v>336487.66410017002</v>
      </c>
      <c r="AX55" s="23">
        <f t="shared" si="37"/>
        <v>1699.8032426399777</v>
      </c>
      <c r="AY55" s="23">
        <f t="shared" si="37"/>
        <v>0</v>
      </c>
      <c r="AZ55" s="24"/>
    </row>
    <row r="61" spans="1:52" x14ac:dyDescent="0.25">
      <c r="N61" s="37"/>
      <c r="O61" s="37"/>
      <c r="S61" s="37"/>
      <c r="T61" s="37"/>
    </row>
  </sheetData>
  <mergeCells count="54">
    <mergeCell ref="C55:F55"/>
    <mergeCell ref="AZ17:AZ21"/>
    <mergeCell ref="AZ45:AZ46"/>
    <mergeCell ref="B39:AZ39"/>
    <mergeCell ref="B40:AZ40"/>
    <mergeCell ref="B44:AZ44"/>
    <mergeCell ref="B45:B46"/>
    <mergeCell ref="B29:AZ29"/>
    <mergeCell ref="B30:AZ30"/>
    <mergeCell ref="B49:AZ49"/>
    <mergeCell ref="B41:B42"/>
    <mergeCell ref="B17:B22"/>
    <mergeCell ref="D5:D8"/>
    <mergeCell ref="AB7:AE7"/>
    <mergeCell ref="B11:AZ11"/>
    <mergeCell ref="B12:AZ12"/>
    <mergeCell ref="B5:B8"/>
    <mergeCell ref="B10:AZ10"/>
    <mergeCell ref="AQ7:AT7"/>
    <mergeCell ref="AU7:AU8"/>
    <mergeCell ref="AV7:AY7"/>
    <mergeCell ref="V6:AE6"/>
    <mergeCell ref="A2:AZ2"/>
    <mergeCell ref="AP5:AY5"/>
    <mergeCell ref="V5:AE5"/>
    <mergeCell ref="H7:K7"/>
    <mergeCell ref="AF5:AO5"/>
    <mergeCell ref="M7:P7"/>
    <mergeCell ref="G7:G8"/>
    <mergeCell ref="L7:L8"/>
    <mergeCell ref="W7:Z7"/>
    <mergeCell ref="V7:V8"/>
    <mergeCell ref="AA7:AA8"/>
    <mergeCell ref="A5:A8"/>
    <mergeCell ref="E5:E8"/>
    <mergeCell ref="AK7:AK8"/>
    <mergeCell ref="AL7:AO7"/>
    <mergeCell ref="F5:F8"/>
    <mergeCell ref="B13:B14"/>
    <mergeCell ref="B31:B37"/>
    <mergeCell ref="B51:AY51"/>
    <mergeCell ref="B52:B53"/>
    <mergeCell ref="AZ5:AZ8"/>
    <mergeCell ref="C5:C8"/>
    <mergeCell ref="AG7:AJ7"/>
    <mergeCell ref="AP7:AP8"/>
    <mergeCell ref="AF6:AO6"/>
    <mergeCell ref="AF7:AF8"/>
    <mergeCell ref="B16:AZ16"/>
    <mergeCell ref="Q7:Q8"/>
    <mergeCell ref="R7:U7"/>
    <mergeCell ref="G5:U5"/>
    <mergeCell ref="G6:U6"/>
    <mergeCell ref="AP6:AY6"/>
  </mergeCells>
  <pageMargins left="0.23622047244094491" right="0.15748031496062992" top="1.7322834645669292" bottom="0.74803149606299213" header="0.31496062992125984" footer="0.31496062992125984"/>
  <pageSetup paperSize="8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Джафаров Рустам Алиевич</cp:lastModifiedBy>
  <cp:lastPrinted>2023-03-15T22:49:59Z</cp:lastPrinted>
  <dcterms:created xsi:type="dcterms:W3CDTF">2019-04-04T21:38:43Z</dcterms:created>
  <dcterms:modified xsi:type="dcterms:W3CDTF">2024-03-22T06:59:41Z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